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0" yWindow="4590" windowWidth="15570" windowHeight="4725"/>
  </bookViews>
  <sheets>
    <sheet name="IΣΟΛ.11" sheetId="1" r:id="rId1"/>
    <sheet name="ταμειακές" sheetId="4" r:id="rId2"/>
    <sheet name="αριθμοδεικτες" sheetId="8" r:id="rId3"/>
    <sheet name="ΣΥΝΔ.ΛΟΓ.33-53" sheetId="7" r:id="rId4"/>
    <sheet name="ΕΚΜΕΤ." sheetId="3" r:id="rId5"/>
    <sheet name="Φύλλο1" sheetId="9" r:id="rId6"/>
    <sheet name="ΔΗΛ.ΦΕ1" sheetId="10" r:id="rId7"/>
    <sheet name="ΔΗΛ.ΦΕ2" sheetId="11" r:id="rId8"/>
    <sheet name="ΔΗΛ.ΦΕ3" sheetId="12" r:id="rId9"/>
    <sheet name="ΑΝΑΛ.ΔΠΑΝ.ΑΦΟΡΛ.ΕΣΟΔ." sheetId="13" r:id="rId10"/>
  </sheets>
  <externalReferences>
    <externalReference r:id="rId11"/>
    <externalReference r:id="rId12"/>
  </externalReferences>
  <definedNames>
    <definedName name="_xlnm.Print_Area" localSheetId="0">IΣΟΛ.11!$A$1:$W$73</definedName>
    <definedName name="_xlnm.Print_Area" localSheetId="1">ταμειακές!$A$1:$E$88</definedName>
  </definedNames>
  <calcPr calcId="114210"/>
</workbook>
</file>

<file path=xl/calcChain.xml><?xml version="1.0" encoding="utf-8"?>
<calcChain xmlns="http://schemas.openxmlformats.org/spreadsheetml/2006/main">
  <c r="N14" i="1"/>
  <c r="N15"/>
  <c r="N16"/>
  <c r="N17"/>
  <c r="N23"/>
  <c r="N29"/>
  <c r="N33"/>
  <c r="N35"/>
  <c r="N38"/>
  <c r="N22"/>
  <c r="L17"/>
  <c r="J17"/>
  <c r="N47"/>
  <c r="N49"/>
  <c r="N51"/>
  <c r="N52"/>
  <c r="N53"/>
  <c r="N56"/>
  <c r="N60"/>
  <c r="V49"/>
  <c r="V53"/>
  <c r="V14"/>
  <c r="V19"/>
  <c r="V20"/>
  <c r="V29"/>
  <c r="V30"/>
  <c r="V38"/>
  <c r="T49"/>
  <c r="T53"/>
  <c r="H51"/>
  <c r="H52"/>
  <c r="H53"/>
  <c r="H56"/>
  <c r="H60"/>
  <c r="H47"/>
  <c r="H13"/>
  <c r="H14"/>
  <c r="H15"/>
  <c r="H16"/>
  <c r="H17"/>
  <c r="H22"/>
  <c r="H23"/>
  <c r="H29"/>
  <c r="H35"/>
  <c r="H38"/>
  <c r="F17"/>
  <c r="D17"/>
  <c r="T38"/>
  <c r="T29"/>
  <c r="G33" i="8"/>
  <c r="D43" i="4"/>
  <c r="D85"/>
  <c r="F24" i="9"/>
  <c r="D23"/>
  <c r="H23"/>
  <c r="D21"/>
  <c r="H21"/>
  <c r="D29"/>
  <c r="H29"/>
  <c r="D76" i="4"/>
  <c r="D10" i="9"/>
  <c r="H10"/>
  <c r="K27" i="7"/>
  <c r="AU55" i="10"/>
  <c r="AU57"/>
  <c r="C35" i="7"/>
  <c r="D14" i="13"/>
  <c r="D36"/>
  <c r="D13"/>
  <c r="D29"/>
  <c r="D30"/>
  <c r="D31"/>
  <c r="D39"/>
  <c r="D24"/>
  <c r="C8"/>
  <c r="C7"/>
  <c r="CC38" i="12"/>
  <c r="BL18"/>
  <c r="AU32" i="10"/>
  <c r="CC9" i="12"/>
  <c r="CE43" i="11"/>
  <c r="CE26"/>
  <c r="CE118"/>
  <c r="AU47" i="10"/>
  <c r="H13" i="9"/>
  <c r="F14"/>
  <c r="H20"/>
  <c r="H22"/>
  <c r="F31"/>
  <c r="H34"/>
  <c r="D35"/>
  <c r="H35"/>
  <c r="F36"/>
  <c r="C12" i="3"/>
  <c r="C15"/>
  <c r="E16"/>
  <c r="E17"/>
  <c r="E20"/>
  <c r="E39"/>
  <c r="E42"/>
  <c r="O15"/>
  <c r="Q15"/>
  <c r="Q21"/>
  <c r="Q48"/>
  <c r="I46"/>
  <c r="I48"/>
  <c r="O19"/>
  <c r="Q19"/>
  <c r="O21"/>
  <c r="E26"/>
  <c r="I42"/>
  <c r="O48"/>
  <c r="E46"/>
  <c r="C17" i="7"/>
  <c r="C18"/>
  <c r="C19"/>
  <c r="D19"/>
  <c r="E19"/>
  <c r="F19"/>
  <c r="G19"/>
  <c r="H19"/>
  <c r="I19"/>
  <c r="J19"/>
  <c r="K19"/>
  <c r="L19"/>
  <c r="N19"/>
  <c r="O19"/>
  <c r="P19"/>
  <c r="Q19"/>
  <c r="C20"/>
  <c r="C21"/>
  <c r="C22"/>
  <c r="C23"/>
  <c r="C24"/>
  <c r="C25"/>
  <c r="C26"/>
  <c r="C27"/>
  <c r="C28"/>
  <c r="C29"/>
  <c r="C30"/>
  <c r="C31"/>
  <c r="C32"/>
  <c r="K33"/>
  <c r="K34"/>
  <c r="E34"/>
  <c r="F34"/>
  <c r="G34"/>
  <c r="H34"/>
  <c r="I34"/>
  <c r="J34"/>
  <c r="L34"/>
  <c r="N34"/>
  <c r="O34"/>
  <c r="P34"/>
  <c r="Q34"/>
  <c r="C36"/>
  <c r="C37"/>
  <c r="C38"/>
  <c r="C39"/>
  <c r="D39"/>
  <c r="E39"/>
  <c r="F39"/>
  <c r="G39"/>
  <c r="H39"/>
  <c r="I39"/>
  <c r="J39"/>
  <c r="K39"/>
  <c r="L39"/>
  <c r="M39"/>
  <c r="M49"/>
  <c r="N39"/>
  <c r="O39"/>
  <c r="O49"/>
  <c r="P39"/>
  <c r="Q39"/>
  <c r="Q49"/>
  <c r="C40"/>
  <c r="C41"/>
  <c r="C43"/>
  <c r="C42"/>
  <c r="D43"/>
  <c r="E43"/>
  <c r="F43"/>
  <c r="G43"/>
  <c r="H43"/>
  <c r="I43"/>
  <c r="J43"/>
  <c r="K43"/>
  <c r="L43"/>
  <c r="M43"/>
  <c r="N43"/>
  <c r="O43"/>
  <c r="P43"/>
  <c r="Q43"/>
  <c r="C44"/>
  <c r="C45"/>
  <c r="C46"/>
  <c r="K47"/>
  <c r="C47"/>
  <c r="C48"/>
  <c r="Q47"/>
  <c r="D48"/>
  <c r="E48"/>
  <c r="F48"/>
  <c r="F49"/>
  <c r="G48"/>
  <c r="H48"/>
  <c r="H49"/>
  <c r="I48"/>
  <c r="J48"/>
  <c r="J49"/>
  <c r="L48"/>
  <c r="M48"/>
  <c r="N48"/>
  <c r="O48"/>
  <c r="P48"/>
  <c r="Q48"/>
  <c r="E49"/>
  <c r="G49"/>
  <c r="I49"/>
  <c r="L49"/>
  <c r="N49"/>
  <c r="P49"/>
  <c r="G45" i="8"/>
  <c r="G60"/>
  <c r="G50"/>
  <c r="E21" i="4"/>
  <c r="E38"/>
  <c r="D40"/>
  <c r="E46"/>
  <c r="E47"/>
  <c r="D51"/>
  <c r="D56"/>
  <c r="E56"/>
  <c r="D59"/>
  <c r="D61"/>
  <c r="E63"/>
  <c r="E64"/>
  <c r="E84"/>
  <c r="E86"/>
  <c r="D72"/>
  <c r="E72"/>
  <c r="E82"/>
  <c r="E83"/>
  <c r="D28" i="9"/>
  <c r="H28"/>
  <c r="D7"/>
  <c r="H7"/>
  <c r="D9"/>
  <c r="H9"/>
  <c r="D8"/>
  <c r="D30"/>
  <c r="H30"/>
  <c r="D45" i="8"/>
  <c r="D60"/>
  <c r="G59"/>
  <c r="D50"/>
  <c r="D23" i="13"/>
  <c r="D25"/>
  <c r="D35"/>
  <c r="H12" i="9"/>
  <c r="D15" i="13"/>
  <c r="D36" i="9"/>
  <c r="D27"/>
  <c r="D34" i="7"/>
  <c r="D49"/>
  <c r="C33"/>
  <c r="C34"/>
  <c r="H36" i="9"/>
  <c r="D11"/>
  <c r="H11"/>
  <c r="D24"/>
  <c r="D78" i="4"/>
  <c r="D82"/>
  <c r="C49" i="7"/>
  <c r="G53" i="3"/>
  <c r="E48"/>
  <c r="K48" i="7"/>
  <c r="K49"/>
  <c r="K51"/>
  <c r="E51"/>
  <c r="D33" i="8"/>
  <c r="U78" i="10"/>
  <c r="AH78"/>
  <c r="H59" i="8"/>
  <c r="D31" i="9"/>
  <c r="D62" i="4"/>
  <c r="D28"/>
  <c r="H24" i="9"/>
  <c r="D63" i="4"/>
  <c r="D64"/>
  <c r="G15" i="8"/>
  <c r="G19"/>
  <c r="H8" i="9"/>
  <c r="D14"/>
  <c r="G43" i="4"/>
  <c r="D46"/>
  <c r="H27" i="9"/>
  <c r="H31"/>
  <c r="D32" i="4"/>
  <c r="G32"/>
  <c r="D83"/>
  <c r="D59" i="8"/>
  <c r="E59"/>
  <c r="U79" i="10"/>
  <c r="AH79"/>
  <c r="H14" i="9"/>
  <c r="G44" i="8"/>
  <c r="H44"/>
  <c r="G9"/>
  <c r="G28"/>
  <c r="G7"/>
  <c r="G10"/>
  <c r="G14"/>
  <c r="G22"/>
  <c r="G20"/>
  <c r="G23"/>
  <c r="G27"/>
  <c r="G55"/>
  <c r="G6"/>
  <c r="D17" i="4"/>
  <c r="D21"/>
  <c r="D38"/>
  <c r="D6" i="8"/>
  <c r="D32"/>
  <c r="D44"/>
  <c r="E44"/>
  <c r="E50" i="3"/>
  <c r="D15" i="8"/>
  <c r="D19"/>
  <c r="G49"/>
  <c r="G54"/>
  <c r="H54"/>
  <c r="H19"/>
  <c r="H9"/>
  <c r="D9"/>
  <c r="D28"/>
  <c r="D7"/>
  <c r="D10"/>
  <c r="H22"/>
  <c r="H14"/>
  <c r="H27"/>
  <c r="H49"/>
  <c r="G32"/>
  <c r="H6"/>
  <c r="G17" i="4"/>
  <c r="D47"/>
  <c r="D84"/>
  <c r="D86"/>
  <c r="CE5" i="11"/>
  <c r="D49" i="8"/>
  <c r="D37"/>
  <c r="E32"/>
  <c r="D38"/>
  <c r="E9"/>
  <c r="E6"/>
  <c r="G38"/>
  <c r="H32"/>
  <c r="G37"/>
  <c r="H37"/>
  <c r="D54"/>
  <c r="E49"/>
  <c r="CE28" i="11"/>
  <c r="CE45"/>
  <c r="CE81"/>
  <c r="CE87"/>
  <c r="W78"/>
  <c r="W72"/>
  <c r="E37" i="8"/>
  <c r="BS23" i="10"/>
  <c r="P31"/>
  <c r="AU30"/>
  <c r="AU34"/>
  <c r="CE109" i="11"/>
  <c r="AU51" i="10"/>
  <c r="Z7" i="12"/>
  <c r="CC7"/>
  <c r="CC11"/>
  <c r="AU53" i="10"/>
  <c r="AU49"/>
  <c r="D14" i="8"/>
  <c r="D20"/>
  <c r="D23"/>
  <c r="E19"/>
  <c r="AH77" i="10"/>
  <c r="U77"/>
  <c r="D22" i="8"/>
  <c r="E14"/>
  <c r="U83" i="10"/>
  <c r="AU69"/>
  <c r="E22" i="8"/>
  <c r="D27"/>
  <c r="AH83" i="10"/>
  <c r="AH89"/>
  <c r="AU71"/>
  <c r="U89"/>
  <c r="D55" i="8"/>
  <c r="E54"/>
  <c r="E27"/>
</calcChain>
</file>

<file path=xl/comments1.xml><?xml version="1.0" encoding="utf-8"?>
<comments xmlns="http://schemas.openxmlformats.org/spreadsheetml/2006/main">
  <authors>
    <author>ΜΑΝΩΛΗΣ ΤΖΩΡΤΖΑΚΗΣ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161"/>
          </rPr>
          <t>ΜΑΝΩΛΗΣ ΤΖΩΡΤΖΑΚΗΣ:</t>
        </r>
        <r>
          <rPr>
            <sz val="9"/>
            <color indexed="81"/>
            <rFont val="Tahoma"/>
            <family val="2"/>
            <charset val="161"/>
          </rPr>
          <t xml:space="preserve">
Μεταβολή απαιτήσεων πριν τις εγγραφές τακτοποίησης του ΦΕ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161"/>
          </rPr>
          <t>ΜΑΝΩΛΗΣ ΤΖΩΡΤΖΑΚΗΣ:</t>
        </r>
        <r>
          <rPr>
            <sz val="9"/>
            <color indexed="81"/>
            <rFont val="Tahoma"/>
            <family val="2"/>
            <charset val="161"/>
          </rPr>
          <t xml:space="preserve">
Μεταβολή απαιτήσεων πριν τις εγγραφές τακτοποίησης του ΦΕ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161"/>
          </rPr>
          <t>ΜΑΝΩΛΗΣ ΤΖΩΡΤΖΑΚΗΣ:</t>
        </r>
        <r>
          <rPr>
            <sz val="9"/>
            <color indexed="81"/>
            <rFont val="Tahoma"/>
            <family val="2"/>
            <charset val="161"/>
          </rPr>
          <t xml:space="preserve">
Έχουν αφαιρεθεί οι αποσβέσεις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161"/>
          </rPr>
          <t>ΜΑΝΩΛΗΣ ΤΖΩΡΤΖΑΚΗΣ:</t>
        </r>
        <r>
          <rPr>
            <sz val="9"/>
            <color indexed="81"/>
            <rFont val="Tahoma"/>
            <family val="2"/>
            <charset val="161"/>
          </rPr>
          <t xml:space="preserve">
Έχει αφαιρεθεί ποσό ευρώ 3451,09</t>
        </r>
      </text>
    </comment>
  </commentList>
</comments>
</file>

<file path=xl/comments2.xml><?xml version="1.0" encoding="utf-8"?>
<comments xmlns="http://schemas.openxmlformats.org/spreadsheetml/2006/main">
  <authors>
    <author>dadis</author>
  </authors>
  <commentList>
    <comment ref="D6" authorId="0">
      <text>
        <r>
          <rPr>
            <b/>
            <sz val="8"/>
            <color indexed="81"/>
            <rFont val="Tahoma"/>
            <family val="2"/>
            <charset val="161"/>
          </rPr>
          <t>dadis:</t>
        </r>
        <r>
          <rPr>
            <sz val="8"/>
            <color indexed="81"/>
            <rFont val="Tahoma"/>
            <family val="2"/>
            <charset val="161"/>
          </rPr>
          <t xml:space="preserve">
</t>
        </r>
        <r>
          <rPr>
            <b/>
            <sz val="8"/>
            <color indexed="81"/>
            <rFont val="Tahoma"/>
            <family val="2"/>
            <charset val="161"/>
          </rPr>
          <t>SOS</t>
        </r>
        <r>
          <rPr>
            <sz val="8"/>
            <color indexed="81"/>
            <rFont val="Tahoma"/>
            <family val="2"/>
            <charset val="161"/>
          </rPr>
          <t xml:space="preserve">
ΣΤΟ ΚΥΚΛΟΦΟΡΟΥΝ ΤΟΥ ΙΣΟΛΟΓΙΣΜΟΥ ΠΡΟΣΘΕΤΕΙ ΚΑΙ ΜΕΤΑΒΑΤΙΚΟΥΣ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161"/>
          </rPr>
          <t>dadis:</t>
        </r>
        <r>
          <rPr>
            <sz val="8"/>
            <color indexed="81"/>
            <rFont val="Tahoma"/>
            <family val="2"/>
            <charset val="161"/>
          </rPr>
          <t xml:space="preserve">
SOS
ΣΤΙΣ ΥΠΟΧΡΕΩΣΕΙΣ ΤΟΥ ΙΣΟΛΟΓΙΣΜΟΥ ΠΡΟΣΘΕΤΕΙ ΚΑΙ ΜΕΤΑΒΑΤΙΚΟΥΣ</t>
        </r>
      </text>
    </comment>
  </commentList>
</comments>
</file>

<file path=xl/sharedStrings.xml><?xml version="1.0" encoding="utf-8"?>
<sst xmlns="http://schemas.openxmlformats.org/spreadsheetml/2006/main" count="847" uniqueCount="742">
  <si>
    <t>Ε Ν Ε Ρ Γ Η Τ Ι Κ Ο</t>
  </si>
  <si>
    <t>Π  Α  Θ  Η  Τ  Ι  Κ  Ο</t>
  </si>
  <si>
    <t>Ποσά κλειόμενης</t>
  </si>
  <si>
    <t>Αναπόσβεστη</t>
  </si>
  <si>
    <t>Αξία κτήσεως</t>
  </si>
  <si>
    <t>Αποσβέσεις</t>
  </si>
  <si>
    <t>αξία</t>
  </si>
  <si>
    <t>Γ.</t>
  </si>
  <si>
    <t>ΠΑΓΙΟ ΕΝΕΡΓΗΤΙΚΟ</t>
  </si>
  <si>
    <t>Α.</t>
  </si>
  <si>
    <t>ΙΔΙΑ ΚΕΦΑΛΑΙΑ</t>
  </si>
  <si>
    <t>ΙΙ.</t>
  </si>
  <si>
    <t>Ενσώματες Ακινητοποιήσεις</t>
  </si>
  <si>
    <t>Ι.</t>
  </si>
  <si>
    <t>Μετοχικό Κεφάλαιο</t>
  </si>
  <si>
    <t>1. Καταβλημένο</t>
  </si>
  <si>
    <t>IV.</t>
  </si>
  <si>
    <t>ΙΙΙ.</t>
  </si>
  <si>
    <t>Συμμετοχές και άλλες μακροπρόθεσμες</t>
  </si>
  <si>
    <t>χρηματοοικονομικές απαιτήσεις</t>
  </si>
  <si>
    <t>V.</t>
  </si>
  <si>
    <t>Αποτελέσματα εις νέο</t>
  </si>
  <si>
    <t>Δ.</t>
  </si>
  <si>
    <t xml:space="preserve"> </t>
  </si>
  <si>
    <t>ΚΥΚΛΟΦΟΡΟΥΝ ΕΝΕΡΓΗΤΙΚΟ</t>
  </si>
  <si>
    <t>Απαιτήσεις</t>
  </si>
  <si>
    <t>ΥΠΟΧΡΕΩΣΕΙΣ</t>
  </si>
  <si>
    <t>1. Πελάτες</t>
  </si>
  <si>
    <t>Βραχυπρόθεσμες υποχρεώσεις</t>
  </si>
  <si>
    <t>1. Προμηθευτές</t>
  </si>
  <si>
    <t>3α. Επιταγές εισπρακτέες (μεταχρονολογημένες)</t>
  </si>
  <si>
    <t>2. Επιταγές πληρωτέες</t>
  </si>
  <si>
    <t>3. Τράπεζες λογαριασμός βραχυπροθέσμων</t>
  </si>
  <si>
    <t xml:space="preserve">     υποχρεώσεων</t>
  </si>
  <si>
    <t>10. Επισφαλείς - επίδικοι πελάτες και χρεώστες</t>
  </si>
  <si>
    <t>11. Χρεώστες διάφοροι</t>
  </si>
  <si>
    <t>5. Υποχρεώσεις από φόρους -τέλη</t>
  </si>
  <si>
    <t>6. Ασφαλιστικοί Οργανισμοί</t>
  </si>
  <si>
    <t>Διαθέσιμα</t>
  </si>
  <si>
    <t>1. Ταμείο</t>
  </si>
  <si>
    <t>11.Πιστωτές διάφοροι</t>
  </si>
  <si>
    <t>ΠΙΝΑΚΑΣ ΔΙΑΘΕΣΕΩΣ ΑΠΟΤΕΛΕΜΑΤΩΝ</t>
  </si>
  <si>
    <t>ΚΑΤΑΣΤΑΣΗ ΛΟΓΑΡΙΑΣΜΟΥ ΑΠΟΤΕΛΕΣΜΑΤΩΝ ΧΡΗΣΕΩΣ</t>
  </si>
  <si>
    <t>Αποτελέσματα εκμεταλλεύσεως</t>
  </si>
  <si>
    <t>Κύκλος εργασιών (πωλήσεις)</t>
  </si>
  <si>
    <t>Μικτά αποτελέσματα (κέρδη) εκμεταλλεύσεως</t>
  </si>
  <si>
    <t>Σύνολο</t>
  </si>
  <si>
    <t xml:space="preserve">           3. Έξοδα λειτουργίας διαθέσεως</t>
  </si>
  <si>
    <t>Μερικά αποτελέσματα (κέρδη) εκμεταλλεύσεως</t>
  </si>
  <si>
    <t>Ολικά αποτελέσματα ( κέρδη) εκμεταλλεύσεως</t>
  </si>
  <si>
    <t xml:space="preserve">                       στο λειτουργικό κόστος</t>
  </si>
  <si>
    <t>ΚΑΘΑΡΑ ΑΠΟΤΕΛΕΣΜΑΤΑ (κέρδη) ΧΡΗΣΕΩΣ προ φόρων</t>
  </si>
  <si>
    <t>5.Προκαταβολές για αγορές αποθεμάτων</t>
  </si>
  <si>
    <t xml:space="preserve">      και πιστώσεων</t>
  </si>
  <si>
    <t>ΕΛΕΓΧΟΜΕΝΗ ΕΤΑΙΙΡΕΙΑ :</t>
  </si>
  <si>
    <t>ΕΛΕΓΧΟΜΕΝΗ ΧΡΗΣΗ      :</t>
  </si>
  <si>
    <t>ΣΥΝΔΕΣΕΙΣ ΛΟΓΑΡΙΑΣΜΩΝ ΙΣΟΛΟΓΙΣΜΟΥ</t>
  </si>
  <si>
    <t xml:space="preserve">            Χρεωστικά   Υπόλοιπα</t>
  </si>
  <si>
    <t xml:space="preserve">           Πιστωτικά  υπόλοιπα</t>
  </si>
  <si>
    <t>Λογαριασμοί Ισολογισμού</t>
  </si>
  <si>
    <t>Κωδικός</t>
  </si>
  <si>
    <t>Περιγραφή</t>
  </si>
  <si>
    <t>Ακιν/σεις</t>
  </si>
  <si>
    <t xml:space="preserve">Προκατ.για </t>
  </si>
  <si>
    <t>Επιταγές</t>
  </si>
  <si>
    <t>Χρεώστες</t>
  </si>
  <si>
    <t>Λογ/μοι διαχ.</t>
  </si>
  <si>
    <t>Προμηθευτές</t>
  </si>
  <si>
    <t>Πιστωτές</t>
  </si>
  <si>
    <t>λογ/μού</t>
  </si>
  <si>
    <t>Λογ/σμού</t>
  </si>
  <si>
    <t>υπό εκτέλ.</t>
  </si>
  <si>
    <t>αγορά αποθεμ.</t>
  </si>
  <si>
    <t>εισπρακτέες</t>
  </si>
  <si>
    <t>διάφοροι</t>
  </si>
  <si>
    <t>προκ.&amp;πιστωσ.</t>
  </si>
  <si>
    <t>πληρωτέες</t>
  </si>
  <si>
    <t>33.00</t>
  </si>
  <si>
    <t>Προκαταβολές προσωπικού</t>
  </si>
  <si>
    <t>33.01</t>
  </si>
  <si>
    <t>Χρηματ/κές διευκ/νσεις προσωπικού</t>
  </si>
  <si>
    <t>33.07</t>
  </si>
  <si>
    <t>Δοσολ/κοί λογ/σμοί εταίρων</t>
  </si>
  <si>
    <t>33.08</t>
  </si>
  <si>
    <t>Δοσολ/κοί λογ/σμοί  διαχ/των</t>
  </si>
  <si>
    <t>33.09</t>
  </si>
  <si>
    <t>Δοσολ/κοί λογ/σμοί μελών Δ.Σ.</t>
  </si>
  <si>
    <t>33.11</t>
  </si>
  <si>
    <t>Βραχ/μες απαιτήσεις κατά συνδ.επιχ.</t>
  </si>
  <si>
    <t>33.13</t>
  </si>
  <si>
    <t>Ελληνικό Δημόσιο -Παρακρ/νοι  φόροι</t>
  </si>
  <si>
    <t>33.14</t>
  </si>
  <si>
    <t>Ελληνικό Δημόσιο -Λοιπές απαιτήσεις</t>
  </si>
  <si>
    <t>33.23</t>
  </si>
  <si>
    <t>Προκατ/ντες τόκοι μεσορπ/μων δανείων</t>
  </si>
  <si>
    <t>33.90</t>
  </si>
  <si>
    <t>Επιταγές εισπρακτέες</t>
  </si>
  <si>
    <t>33.95</t>
  </si>
  <si>
    <t>Λοιποί χρεώστες διάφοροι</t>
  </si>
  <si>
    <t>35.00</t>
  </si>
  <si>
    <t>Εκτελωνιστές λογ/σμοί προς απόδοση</t>
  </si>
  <si>
    <t>35.02</t>
  </si>
  <si>
    <t>53.90</t>
  </si>
  <si>
    <t>ΓΕΝΙΚΑ  ΣΥΝΟΛΑ</t>
  </si>
  <si>
    <t>CANTELLI     A.E.B.E.</t>
  </si>
  <si>
    <t>ΚΑΤΑΣΤΑΣΗ ΛΟΓΑΡΙΑΣΜΟΥ ΓΕΝΙΚΗΣ  ΕΚΜΕΤΑΛΛΕΥΣΗΣ</t>
  </si>
  <si>
    <t>ΧΡΕΩΣΗ</t>
  </si>
  <si>
    <t>ΠΙΣΤΩΣΗ</t>
  </si>
  <si>
    <t>Αποθέματα ενάρξεως  χρήσεως</t>
  </si>
  <si>
    <t>Πωλήσεις</t>
  </si>
  <si>
    <t>20</t>
  </si>
  <si>
    <t xml:space="preserve"> Εμπορεύματα</t>
  </si>
  <si>
    <t>70</t>
  </si>
  <si>
    <t>Πωλήσεις  Εμπορευμάτων</t>
  </si>
  <si>
    <t>Πωλήσεις  προϊόντων</t>
  </si>
  <si>
    <t>Πωλήσεις λοιπών αποθ. και αχρ. υλικού</t>
  </si>
  <si>
    <t>73</t>
  </si>
  <si>
    <t>Πωλήσεις  Υπηρεσιών</t>
  </si>
  <si>
    <t>Λοιπά οργανικά έσοδα</t>
  </si>
  <si>
    <t>74</t>
  </si>
  <si>
    <t xml:space="preserve">Επιχορηγήσεις και διάφορα έσοδα </t>
  </si>
  <si>
    <t>Εσοδα παρεπόμενων ασχολιών</t>
  </si>
  <si>
    <t>Αγορές  χρήσης</t>
  </si>
  <si>
    <t>76</t>
  </si>
  <si>
    <t>Εσοδα Κεφαλαίων</t>
  </si>
  <si>
    <t>Αγορές εμπορευμάτων</t>
  </si>
  <si>
    <t>Σύνολο οργανικών εσόδων</t>
  </si>
  <si>
    <t>Σύνολο αρχικών αποθεμάτων και αγορών</t>
  </si>
  <si>
    <t>ΜΕΙΟΝ:Αποθέματα τέλους χρήσης</t>
  </si>
  <si>
    <t>Εμπορεύματα</t>
  </si>
  <si>
    <t>Αγορές και διαφορά(+-)αποθεμάτων</t>
  </si>
  <si>
    <t xml:space="preserve">Οργανικά εξοδα </t>
  </si>
  <si>
    <t>60</t>
  </si>
  <si>
    <t>Αμοιβές και έξοδα προσωπικού</t>
  </si>
  <si>
    <t>61</t>
  </si>
  <si>
    <t>Αμοιβές και έξοδα τρίτων</t>
  </si>
  <si>
    <t>62</t>
  </si>
  <si>
    <t>Παροχές  τρίτων</t>
  </si>
  <si>
    <t>63</t>
  </si>
  <si>
    <t>Φόροι - τέλη</t>
  </si>
  <si>
    <t>64</t>
  </si>
  <si>
    <t>Διάφορα  έξοδα</t>
  </si>
  <si>
    <t>64.00</t>
  </si>
  <si>
    <t>Εξοδα μεταφορών</t>
  </si>
  <si>
    <t>64.01</t>
  </si>
  <si>
    <t>Εξοδα ταξιδίων</t>
  </si>
  <si>
    <t>64.02</t>
  </si>
  <si>
    <t>Εξοδα προβολής και διαφήμισης</t>
  </si>
  <si>
    <t>64.05</t>
  </si>
  <si>
    <t>Συνδρομές εισφορές</t>
  </si>
  <si>
    <t>64.06</t>
  </si>
  <si>
    <t>Δωρεές επιχορηγήσεις</t>
  </si>
  <si>
    <t>64.07</t>
  </si>
  <si>
    <t>Εντυπα και γραφική ύλη</t>
  </si>
  <si>
    <t>64.08</t>
  </si>
  <si>
    <t>Υλικά άμεσης ανάλωσης</t>
  </si>
  <si>
    <t>64.09</t>
  </si>
  <si>
    <t>Εξοδα δημοσιεύσεων</t>
  </si>
  <si>
    <t>64.98</t>
  </si>
  <si>
    <t>Διάφορα έξοδα</t>
  </si>
  <si>
    <t>Τόκοι και συναφή έξοδα</t>
  </si>
  <si>
    <t>Προβλέψεις  εκμετάλλευσης</t>
  </si>
  <si>
    <t>Συνολικό κόστος</t>
  </si>
  <si>
    <t>ΜΕΙΟΝ:</t>
  </si>
  <si>
    <t>78.00</t>
  </si>
  <si>
    <t>Ιδιοπαραγωγή και βελτιώσεις παγίων</t>
  </si>
  <si>
    <t>Κέρδη  εκμεταλλεύσεως</t>
  </si>
  <si>
    <t>Συνολικό κόστος  εσόδων</t>
  </si>
  <si>
    <t>Ανταλλακτικά παγίων στοιχείων</t>
  </si>
  <si>
    <t xml:space="preserve">    προηγούμενων χρήσεων</t>
  </si>
  <si>
    <t>33.02</t>
  </si>
  <si>
    <t>Δάνεια προσωπικού</t>
  </si>
  <si>
    <t>33.21</t>
  </si>
  <si>
    <t>33.91</t>
  </si>
  <si>
    <t>Επιταγές σε καθυστέρηση</t>
  </si>
  <si>
    <t>σε καθυστέρηση</t>
  </si>
  <si>
    <t>Δ/ΙΙ/3β</t>
  </si>
  <si>
    <t>Δ/ΙΙ/3α</t>
  </si>
  <si>
    <t>Γ/ΙΙ/6</t>
  </si>
  <si>
    <t>Συμψηφ/κό</t>
  </si>
  <si>
    <t>Υπόλοιπο</t>
  </si>
  <si>
    <t>Χρεώστες διάφοροι</t>
  </si>
  <si>
    <t>35.01</t>
  </si>
  <si>
    <t>Προσωπικό λογ/σμοί προς απόδοση</t>
  </si>
  <si>
    <t>Δ/ΙΙ/11</t>
  </si>
  <si>
    <t>Δ/ΙΙ/12</t>
  </si>
  <si>
    <t>Λοιποί συνεργάτες  τρίτοι</t>
  </si>
  <si>
    <t>35.04</t>
  </si>
  <si>
    <t>Πιστώσεις υπέρ τρίτων</t>
  </si>
  <si>
    <t>Λογαριασμοί διαχ/σεως προκατ/λών &amp;πιστώσεων</t>
  </si>
  <si>
    <t>50.00</t>
  </si>
  <si>
    <t>Προμηθευτές εσωτερικού</t>
  </si>
  <si>
    <t>Γ/ΙΙ/1</t>
  </si>
  <si>
    <t>Μερίμσατα</t>
  </si>
  <si>
    <t>πληρωτέα</t>
  </si>
  <si>
    <t>Γ/ΙΙ/2</t>
  </si>
  <si>
    <t>Γ/ΙΙ/10</t>
  </si>
  <si>
    <t>Γ/ΙΙ/11</t>
  </si>
  <si>
    <t>50.01</t>
  </si>
  <si>
    <t>Προμηθευτές εξωτερικού</t>
  </si>
  <si>
    <t>53.00</t>
  </si>
  <si>
    <t>Αποδοχές προσωπικού πληρωτέες</t>
  </si>
  <si>
    <t>53.98</t>
  </si>
  <si>
    <t>Λοιπές βραχ/μες υποχρεώσεις</t>
  </si>
  <si>
    <t>Πιστωτές  διάφοροι</t>
  </si>
  <si>
    <t>50.07</t>
  </si>
  <si>
    <t>Επιταγές πληρωτέες</t>
  </si>
  <si>
    <t>53.08</t>
  </si>
  <si>
    <t>Δικαιούχοι αμοιβών</t>
  </si>
  <si>
    <t>7. Μακροπρόθεσμες υποχρεώσεις πληρωτέες</t>
  </si>
  <si>
    <t xml:space="preserve">    στην επόμενη χρήση</t>
  </si>
  <si>
    <t>ΑΝΑΛΥΤΙΚΗ</t>
  </si>
  <si>
    <t>Κ α τ ά σ τ α σ η   Τ α μ ι α κ ώ ν   Ρ ο ώ ν</t>
  </si>
  <si>
    <t>Ποσά σε ευρώ</t>
  </si>
  <si>
    <t>Α/Α</t>
  </si>
  <si>
    <t>Α ν ά λ υ σ η</t>
  </si>
  <si>
    <t>Α</t>
  </si>
  <si>
    <t>Ταμιακές Ροές από συνήθεις (λειτουργικές) δραστηριότητες</t>
  </si>
  <si>
    <t>Ταμιακές εισροές</t>
  </si>
  <si>
    <t>Άλλα έσοδα εκμεταλλεύσεως</t>
  </si>
  <si>
    <t>Έκτακτα και Ανόργανα έσοδα</t>
  </si>
  <si>
    <t>Έσοδα προηγούμενων χρήσεων</t>
  </si>
  <si>
    <t>Πιστωτικοί τόκοι [καταθέσεων κ.λ.π.]</t>
  </si>
  <si>
    <t>Έσοδα χρεογράφων</t>
  </si>
  <si>
    <t>Πώληση χρεογράφων</t>
  </si>
  <si>
    <t>Μείωση Απαιτήσεων</t>
  </si>
  <si>
    <t>Αφαιρούνται:</t>
  </si>
  <si>
    <t>Αγορά χρεογράφων</t>
  </si>
  <si>
    <t>Αύξηση απαιτήσεων</t>
  </si>
  <si>
    <t>Σύνολο Ταμιακών Εισροών (Α100)</t>
  </si>
  <si>
    <t>Ταμιακές εκροές</t>
  </si>
  <si>
    <t>Κόστος πωληθέντων (μείον Αποσβέσεις και προβλέψεις)</t>
  </si>
  <si>
    <t>Έξοδα Λειτουργίας Διοικήσεως</t>
  </si>
  <si>
    <t>Έξοδα Λειτουργίας Ερευνών - Αναπτύξεως</t>
  </si>
  <si>
    <t>Έξοδα Λειτουργίας Διαθέσεως</t>
  </si>
  <si>
    <t>Έξοδα Υποαπασχολήσεως /Αδράνειας</t>
  </si>
  <si>
    <t>Άλλα έξοδα</t>
  </si>
  <si>
    <t>Αύξηση αποθεμάτων</t>
  </si>
  <si>
    <t>Αύξηση μεταβατικών λογαριασμών ενεργητικού</t>
  </si>
  <si>
    <t>Μείωση μεταβατικών λογαριασμών παθητικού</t>
  </si>
  <si>
    <t>Μείωση βραχυπρόθεσμων υποχρεώσεων (πλην Τραπεζών)</t>
  </si>
  <si>
    <t>Μείωση Αποθεμάτων</t>
  </si>
  <si>
    <t>Μείωση μεταβατικών λογαριασμών ενεργητικού</t>
  </si>
  <si>
    <t>Αύξηση μεταβατικών λογαριασμών παθητικού</t>
  </si>
  <si>
    <t>Αύξηση βραχυπρόθεσμων υποχρεώσεων (πλην Τραπεζών)</t>
  </si>
  <si>
    <t>Σύνολο Ταμιακών Εκροών (Α200)</t>
  </si>
  <si>
    <t>A</t>
  </si>
  <si>
    <t>Ταμιακές Εκροές φόρων</t>
  </si>
  <si>
    <t>Φόροι εισοδήματος</t>
  </si>
  <si>
    <t>Μη ενσωματούμενοι στο λειτουργικό κόστος φόροι</t>
  </si>
  <si>
    <t>Διαφορές φόρου φορολογικού ελέγχου</t>
  </si>
  <si>
    <t>Μείωση υποχρεώσεων από φόρους - τέλη</t>
  </si>
  <si>
    <t>Αφαιρείται:</t>
  </si>
  <si>
    <t>Αύξηση υποχρεώσεων από φόρους – τέλη</t>
  </si>
  <si>
    <t>Σύνολο Ταμιακών εκροών φόρων (Α300)</t>
  </si>
  <si>
    <t>Ταμιακές Ροές από συνήθεις (λειτουργικές) δραστηριότητες (Α= Α100-Α200-Α300)</t>
  </si>
  <si>
    <t>Β</t>
  </si>
  <si>
    <t>Ταμιακές Ροές από Επενδυτικές δραστηριότητες</t>
  </si>
  <si>
    <t>Πώληση Ασώματων Ακινητοποιήσεων</t>
  </si>
  <si>
    <t>Πώληση Ενσώματων Ακινητοποιήσεων</t>
  </si>
  <si>
    <t>Πώληση Συμμετοχών και τίτλων Ακινητοποιήσεων</t>
  </si>
  <si>
    <t>Μείωση μακροπρόθεσμων Απαιτήσεων</t>
  </si>
  <si>
    <t>Έσοδα Συμμετοχών και τίτλων Ακινητοποιήσεων</t>
  </si>
  <si>
    <t>Πιστωτικοί τόκοι (Μακροπρόθεσμων κλπ απαιτήσεων)</t>
  </si>
  <si>
    <t>Σύνολο Ταμιακών εισροών (Β100)</t>
  </si>
  <si>
    <t>Αγορά Ασωμάτων Ακινητοποιήσεων</t>
  </si>
  <si>
    <t>Αγορά Ενσώματων Ακινητοποιήσεων</t>
  </si>
  <si>
    <t>Αγορά Συμμετοχών και τίτλων Ακινητοποιήσεων</t>
  </si>
  <si>
    <t>Αύξηση Μακροπρόθεσμων Απαιτήσεων</t>
  </si>
  <si>
    <t>Αύξηση Εξόδων εγκαταστάσεως</t>
  </si>
  <si>
    <t>Σύνολο Ταμιακών εκροών (Β 200)</t>
  </si>
  <si>
    <t>Ταμιακές Ροές από επενδυτικές δραστηριότητες ( Β = Β 100-Β 200 )</t>
  </si>
  <si>
    <t>Γ</t>
  </si>
  <si>
    <t>Ταμιακές Ροές από χρηματοδοτικές δραστηριότητες</t>
  </si>
  <si>
    <t>Είσπραξη αύξησης Μετοχικού κεφαλαίου και διαφοράς υπέρ άρτιο</t>
  </si>
  <si>
    <t>Είσπραξη Επιχορηγήσεων Παγίων</t>
  </si>
  <si>
    <t>Αύξηση Μακροπρόθεσμων Υποχρεώσεων (Λοιπές)</t>
  </si>
  <si>
    <t xml:space="preserve">Αύξηση Βραχυπρόθεσμων Υποχρεώσεων </t>
  </si>
  <si>
    <t>(λογαριασμοί Τραπεζών)</t>
  </si>
  <si>
    <t>Σύνολο ταμιακών εισροών   (Γ 100)</t>
  </si>
  <si>
    <t>Μείωση (επιστροφή) Μετοχικού Κεφαλαίου</t>
  </si>
  <si>
    <t>Επιστροφή Επιχορηγήσεων Παγίων</t>
  </si>
  <si>
    <t>Μείωση Μακροπρόθεσμων Υποχρεώσεων</t>
  </si>
  <si>
    <t xml:space="preserve">Μείωση Βραχυπρόθεσμων Υποχρεώσεων   (λογαριασμοί Τραπεζών)             </t>
  </si>
  <si>
    <t>Τόκοι πληρωθέντες</t>
  </si>
  <si>
    <t>Μερίσματα πληρωθέντα</t>
  </si>
  <si>
    <t>Διανομή κερδών στο προσωπικό</t>
  </si>
  <si>
    <t>Αμοιβές Δ.Σ. από κέρδη χρήσεως</t>
  </si>
  <si>
    <t>Σύνολο Ταμιακών εκροών (Γ 200)</t>
  </si>
  <si>
    <t xml:space="preserve">Ταμιακές Ροές από χρηματοδοτικές δραστηριότητες (Γ = Γ100-Γ200) </t>
  </si>
  <si>
    <t>ΤΑΜΙΑΚΕΣ ΡΟΕΣ (ΘΕΤΙΚΕΣ)ΕΠΙΧΕΙΡΗΣΕΩΣ (Α+Β+Γ)</t>
  </si>
  <si>
    <t xml:space="preserve">ΠΛΕΟΝ: </t>
  </si>
  <si>
    <t>Κέρδη χρήσεως</t>
  </si>
  <si>
    <t>Μερίσματα συμμετοχών και χρεογράφων</t>
  </si>
  <si>
    <t>Απαλλασσόμενα του φόρου έσοδα</t>
  </si>
  <si>
    <t>1. Ομολογιακό δάνειο</t>
  </si>
  <si>
    <t>Οργανικά και Έκτακτα αποτελέσματα (κέρδη)</t>
  </si>
  <si>
    <t>Πελάτες</t>
  </si>
  <si>
    <t>30.00</t>
  </si>
  <si>
    <t xml:space="preserve">Πελάτες Εσωτερικού </t>
  </si>
  <si>
    <t>ΔΑΠΑΝΕΣ ΠΟΥ ΑΝΑΛΟΓΟΥΝ ΣΕ ΑΦΟΡΟΛΟΓΗΤΑ ΕΣΟΔΑ</t>
  </si>
  <si>
    <t>Έσοδα φορολογηθέντα κατ΄ ειδικό τρόπο</t>
  </si>
  <si>
    <t>Ακαθάριστα έσοδα</t>
  </si>
  <si>
    <t>Χρεωστικοί τόκοι</t>
  </si>
  <si>
    <t>ΔΑΠΑΝΕΣ ΕΠΙ ΜΕΡΙΣΜΑΤΩΝ ΣΥΜΜΕΤΟΧΩΝ ΚΑΙ ΧΡΕΟΓΡΑΦΩΝ</t>
  </si>
  <si>
    <t>Λοιπές δαπάνες</t>
  </si>
  <si>
    <t>ΔΑΠΑΝΕΣ ΕΠΙ ΑΦΟΡΟΛΟΓΗΤΩΝ ΕΣΟΔΩΝ</t>
  </si>
  <si>
    <t>ΔΑΠΑΝΕΣ ΕΠΙ ΕΣΟΔΩΝ ΦΟΡΟΛΟΓΗΘΕΝΤΩΝ ΚΑΤ΄ ΕΙΔΙΚΟ ΤΡΟΠΟ</t>
  </si>
  <si>
    <t>Γενικό σύνολο δαπανών</t>
  </si>
  <si>
    <t>30.97</t>
  </si>
  <si>
    <t>Επισφαλείς Πελάτες</t>
  </si>
  <si>
    <t>Προμηθευτές λογ ειδών συσκευασίας</t>
  </si>
  <si>
    <t>Δ/ΙΙ/10</t>
  </si>
  <si>
    <t>Δ/ΙΙ/1</t>
  </si>
  <si>
    <t>Δ/IΙ/5</t>
  </si>
  <si>
    <t>Χρήση  2010</t>
  </si>
  <si>
    <t>Αριθμοδείκτες οικονομικής διάρθρωσης</t>
  </si>
  <si>
    <t>Κυκλοφορούν ενεργητικό</t>
  </si>
  <si>
    <t>Σύνολο ενεργητικού</t>
  </si>
  <si>
    <t>Πάγιο ενεργητικό</t>
  </si>
  <si>
    <t>Οι παραπάνω δείκτες δείχνουν την αναλογία κεφαλαίων που έχει διατεθεί σε κυκλοφοριακό και πάγιο ενεργητικό.</t>
  </si>
  <si>
    <t>Ίδια κεφάλαια</t>
  </si>
  <si>
    <t>Σύνολο υποχρεώσεων</t>
  </si>
  <si>
    <t>Ο παραπάνω δείκτης  δείχνει την οικονομική αυτάρκεια της Εταιρείας.</t>
  </si>
  <si>
    <t>Σύνολο παθητικού</t>
  </si>
  <si>
    <t>Οι παραπάνω δείκτες  δείχνουν την δανειακή εξάρτηση της εταιρείας</t>
  </si>
  <si>
    <t>Ο δείκτης αυτός δείχνει το βαθμό χρηματοδοτήσεως των ακινητοποιήσεων της εταιρείας από τα Ίδια Κεφάλαια.</t>
  </si>
  <si>
    <t>Ο δείκτης αυτός  δείχνει την δυνατότητα της Εταιρείας να καλύψει τις βραχυπρόθεσμες υποχρεώσεις της με στοιχεία του κυκλοφορούντος ενεργητικού.</t>
  </si>
  <si>
    <t>Κεφάλαιο κινήσεως</t>
  </si>
  <si>
    <t>Ο αριθμοδείκτης αυτός απεικονίζει σε ποσοστό το τμήμα του Κυκλοφορούντος ενεργητικού το οποίο χρηματοδοτείται από το πλεόνασμα των διαρκών κεφαλαίων (Ιδίων Κεφαλαίων και Μακροπρόθεσμων υποχρεώσεων).</t>
  </si>
  <si>
    <t>Αριθμοδείκτες αποδόσεως και αποδοτικότητας</t>
  </si>
  <si>
    <t>Καθαρά αποτελέσματα εκμεταλλεύσεως</t>
  </si>
  <si>
    <t>Πωλήσεις αποθεμάτων &amp; υπηρεσιών</t>
  </si>
  <si>
    <t>Ο αριθμοδείκτης αυτός απεικονίζει την απόδοση της εταιρείας χωρίς το συνυπολογισμό των εκτάκτων και ανόργανων αποτελεσμάτων.</t>
  </si>
  <si>
    <t>Καθαρά αποτελέσματα χρήσεως προ φόρων</t>
  </si>
  <si>
    <t>Σύνολο εσόδων</t>
  </si>
  <si>
    <t>Ο αριθμοδείκτης αυτός απεικονίζει την συνολική απόδοση της εταιρείας σε σύγκριση με τα συνολικά της έσοδα</t>
  </si>
  <si>
    <t>Ο αριθμοδείκτης αυτός απεικονίζει την αποδοτικότητα των ιδίων κεφαλαίων της εταιρείας.</t>
  </si>
  <si>
    <t>Μικτά αποτελέσματα</t>
  </si>
  <si>
    <t>Ο αριθμοδείκτης αυτός απεικονίζει το ποσοστιαίο μέγεθος του μικτού κέρδους επί των πωλήσεων της εταιρείας.</t>
  </si>
  <si>
    <t>ΜΕΙΟΝ: Έκτακτα Αποτελέσματα</t>
  </si>
  <si>
    <t>ΔΙΑΦΟΡΑ</t>
  </si>
  <si>
    <t>Ταμ. Εκροή</t>
  </si>
  <si>
    <t>Ταμ. Εισροή</t>
  </si>
  <si>
    <t>Ταμ εισροή</t>
  </si>
  <si>
    <t>Μείον   Υπόλοιπο περαίωσης</t>
  </si>
  <si>
    <t xml:space="preserve">Ταμ. Εκροή </t>
  </si>
  <si>
    <t>Τραπεζικές υποχρεώσεις</t>
  </si>
  <si>
    <t>ΜΕΤΑΒΟΛΗ ΑΠΑΙΤΗΣΕΩΝ</t>
  </si>
  <si>
    <r>
      <t xml:space="preserve">Μείον: </t>
    </r>
    <r>
      <rPr>
        <sz val="10"/>
        <rFont val="Tahoma"/>
        <family val="2"/>
        <charset val="161"/>
      </rPr>
      <t>Κόστος πωλήσεων</t>
    </r>
  </si>
  <si>
    <r>
      <t>Μείον:</t>
    </r>
    <r>
      <rPr>
        <sz val="10"/>
        <rFont val="Tahoma"/>
        <family val="2"/>
        <charset val="161"/>
      </rPr>
      <t xml:space="preserve"> 1. Έξοδα διοικητικής λειτουργίας</t>
    </r>
  </si>
  <si>
    <r>
      <t xml:space="preserve">                     </t>
    </r>
    <r>
      <rPr>
        <b/>
        <u/>
        <sz val="10"/>
        <rFont val="Tahoma"/>
        <family val="2"/>
        <charset val="161"/>
      </rPr>
      <t>Μείον:</t>
    </r>
  </si>
  <si>
    <r>
      <t>Μείον</t>
    </r>
    <r>
      <rPr>
        <sz val="10"/>
        <rFont val="Tahoma"/>
        <family val="2"/>
        <charset val="161"/>
      </rPr>
      <t>: Σύνολο αποσβέσεων παγίων στοιχείων</t>
    </r>
  </si>
  <si>
    <r>
      <t xml:space="preserve">           </t>
    </r>
    <r>
      <rPr>
        <b/>
        <u/>
        <sz val="10"/>
        <rFont val="Tahoma"/>
        <family val="2"/>
        <charset val="161"/>
      </rPr>
      <t>Μείον:</t>
    </r>
    <r>
      <rPr>
        <sz val="10"/>
        <rFont val="Tahoma"/>
        <family val="2"/>
        <charset val="161"/>
      </rPr>
      <t xml:space="preserve"> Οι από αυτές ενσωματωμένες</t>
    </r>
  </si>
  <si>
    <t>Ποσά προηγούμε-</t>
  </si>
  <si>
    <t>χρήσεως 2011</t>
  </si>
  <si>
    <t>τ η ς  χ ρ ή σ ε ω ς :  α π ό 1/1/2011 μ έ χ ρ ι 31/12/2011</t>
  </si>
  <si>
    <t>Χρήση  2011</t>
  </si>
  <si>
    <t>ΧΡΗΜΑΤΙΚΑ ΔΙΑΘΕΣΙΜΑ ΕΝΑΡΞΗ ΧΡΗΣΕΩΣ 1/1/2011</t>
  </si>
  <si>
    <t>ΧΡΗΜΑΤΙΚΑ ΔΙΑΘΕΣΙΜΑ ΤΕΛΟΣ ΧΡΗΣΕΩΣ 31/12/2011</t>
  </si>
  <si>
    <t>31ης Δεκεμβρίου 2011 (1/1-31/12/2011)</t>
  </si>
  <si>
    <t>Ποσά χρήσης 2011</t>
  </si>
  <si>
    <t>Ποσά  προηγούμενης χρήσης 2010</t>
  </si>
  <si>
    <t>Δ/ΙΙ/6</t>
  </si>
  <si>
    <t>Βραχυπρόθεσμες απαιτήσεις κατά λοιπών συμμετοχικού ενδιαφέρoντος επιχειρήσεων</t>
  </si>
  <si>
    <t xml:space="preserve"> 6. Βραχυπρόθεσμες απαιτήσεις κατά λοιπών </t>
  </si>
  <si>
    <t xml:space="preserve">     συμμετοχικού ενδιαφέρoντος επιχειρήσεων</t>
  </si>
  <si>
    <t>p</t>
  </si>
  <si>
    <t>Έντυπο δήλωσης φορολ. Εισοδ/τος νομικών προσώπων κερδοσκ.</t>
  </si>
  <si>
    <t>Οικονομικό έτος 2012</t>
  </si>
  <si>
    <t>χαρακτήρα ΠΛΗΝ τραπεζικών και ασφαλιστικών επιχειρήσεων.</t>
  </si>
  <si>
    <t>Διαχείριση από</t>
  </si>
  <si>
    <t>01/01/2011 - 31/12/2011</t>
  </si>
  <si>
    <t>Αριθ. Φορ. Μητρώου</t>
  </si>
  <si>
    <t>0</t>
  </si>
  <si>
    <t>Προς τον</t>
  </si>
  <si>
    <t>Αριθμ. Δήλωσης</t>
  </si>
  <si>
    <t>Η δήλωση του προηγούμενου οικ. έτους υποβλήθηκε</t>
  </si>
  <si>
    <t>Αριθμ. Φακέλλου</t>
  </si>
  <si>
    <t>στον Προιστάμενο της Δ.Ο.Υ.</t>
  </si>
  <si>
    <t>Συμμετοχή σε Όμιλο :</t>
  </si>
  <si>
    <t>618</t>
  </si>
  <si>
    <t>ΝΑΙ</t>
  </si>
  <si>
    <t>ΣΕ ΕΚΚΑΘ/ΣΗ</t>
  </si>
  <si>
    <t>ΜΕ ΕΠΙΦΥΛΑΞΗ</t>
  </si>
  <si>
    <t>ΔΗΛΩΣΗ ΦΟΡΟΛΟΓΙΑΣ ΕΙΣΟΔΗΜΑΤΟΣ</t>
  </si>
  <si>
    <t>ΤΟΥ</t>
  </si>
  <si>
    <t>ΥΠΟΧΡΕΟΥ</t>
  </si>
  <si>
    <t>Νομική μορφή</t>
  </si>
  <si>
    <t>ΑΝΩΝΥΜΗ ΕΤΑΙΡΕΙΑ</t>
  </si>
  <si>
    <t>Εθνικότητα</t>
  </si>
  <si>
    <t>ΕΛΛΗΝΙΚΗ</t>
  </si>
  <si>
    <t>Επωνυμία</t>
  </si>
  <si>
    <t>Τίτλος</t>
  </si>
  <si>
    <t>Έδρα : Πόλη</t>
  </si>
  <si>
    <t>Όδος</t>
  </si>
  <si>
    <t>Άριθμός</t>
  </si>
  <si>
    <t>ΤΑΧ.ΚΩΔ</t>
  </si>
  <si>
    <t>Αριθ.Τηλεφ.</t>
  </si>
  <si>
    <t>Αντικείμενο εργασιών</t>
  </si>
  <si>
    <t>ΚΑΕ</t>
  </si>
  <si>
    <t>ΑΝΤΙΚΚΛΗ-</t>
  </si>
  <si>
    <t>Ονοματεπώνυμο</t>
  </si>
  <si>
    <t>Επάγγελμα</t>
  </si>
  <si>
    <t>Διεύθυνση</t>
  </si>
  <si>
    <t>Αποτελεσματα</t>
  </si>
  <si>
    <t>μετά</t>
  </si>
  <si>
    <t>φορολογική</t>
  </si>
  <si>
    <t>αναμόρφωση</t>
  </si>
  <si>
    <t>Φορολογητέα κέρδη</t>
  </si>
  <si>
    <t>001</t>
  </si>
  <si>
    <t>Ή συνολικό κέρδος (επί αλλοδαπών εταιριών κλπ.)</t>
  </si>
  <si>
    <t>002</t>
  </si>
  <si>
    <t>Ή ζημία</t>
  </si>
  <si>
    <t>003</t>
  </si>
  <si>
    <t>Τεκμαρτά κέρδη οικοδομικών επιχειρήσεων άρθρου 11 ν.3296/2004</t>
  </si>
  <si>
    <t>070</t>
  </si>
  <si>
    <t>Υπάγεσθε: α) αρθ. 118 ν.2238/94</t>
  </si>
  <si>
    <t>**</t>
  </si>
  <si>
    <t>β) αρθ. 73 ν.3842/10</t>
  </si>
  <si>
    <t>***</t>
  </si>
  <si>
    <t>γ) αρθ. 18 ν.3296/04</t>
  </si>
  <si>
    <t>****</t>
  </si>
  <si>
    <t>ΕΚΚΑΘΑΡΙΣΗ ΦΟΡΟΥ, ΤΕΛΩΝ ΚΛΠ.</t>
  </si>
  <si>
    <t>ΕΥΡΩ</t>
  </si>
  <si>
    <t>Ελέγχθηκαν τα αριθμητικά δεδομένα</t>
  </si>
  <si>
    <t>Φόρος που αναλογεί [</t>
  </si>
  <si>
    <t>Χ</t>
  </si>
  <si>
    <t>]</t>
  </si>
  <si>
    <t>004</t>
  </si>
  <si>
    <t>της δήλωσης</t>
  </si>
  <si>
    <t>Συμπληρωματικός φόρος 3% στο ακαθ. εισόδημα από ακίνητα</t>
  </si>
  <si>
    <t>005</t>
  </si>
  <si>
    <r>
      <t xml:space="preserve">Άθροισμα </t>
    </r>
    <r>
      <rPr>
        <sz val="8"/>
        <rFont val="Tahoma"/>
        <family val="2"/>
      </rPr>
      <t>(004+005)</t>
    </r>
  </si>
  <si>
    <t>(α)</t>
  </si>
  <si>
    <t>700</t>
  </si>
  <si>
    <t>ΚΩΔ. ΑΡΙΘΜΟΣ *</t>
  </si>
  <si>
    <r>
      <t>Μείον</t>
    </r>
    <r>
      <rPr>
        <sz val="8"/>
        <rFont val="Tahoma"/>
        <family val="2"/>
      </rPr>
      <t>: Φόρος που προκαταβλήθηκε</t>
    </r>
  </si>
  <si>
    <t>008</t>
  </si>
  <si>
    <t>Ο Ενεργήσας τον έλεγχο</t>
  </si>
  <si>
    <t>&gt;&gt;        &gt;&gt;  παρακρατήθηκε</t>
  </si>
  <si>
    <t>009</t>
  </si>
  <si>
    <t>&gt;&gt;        &gt;&gt;  παρακρατήθηκε στα φορολογηθέντα</t>
  </si>
  <si>
    <t>ΕΚΠΤΩΣΕΙΣ*</t>
  </si>
  <si>
    <t>κατά ειδικό τρόπο εισοδήματα</t>
  </si>
  <si>
    <t>410</t>
  </si>
  <si>
    <t>Έγινε έκπτωση για ποσό</t>
  </si>
  <si>
    <t>Φόρος οικοδ. επιχ. Άρθρου 11 ν. 3296/2004</t>
  </si>
  <si>
    <t>111</t>
  </si>
  <si>
    <t>Φόρος αλλοδαπής και αρ. 10 ν.2578/1998</t>
  </si>
  <si>
    <t>600</t>
  </si>
  <si>
    <t>Αριθ. Τ.Α.Φ.Ε.</t>
  </si>
  <si>
    <r>
      <t xml:space="preserve">Άθροισμα </t>
    </r>
    <r>
      <rPr>
        <sz val="8"/>
        <rFont val="Tahoma"/>
        <family val="2"/>
      </rPr>
      <t>(008+009+410+111+600)</t>
    </r>
  </si>
  <si>
    <t>(β)</t>
  </si>
  <si>
    <t>701</t>
  </si>
  <si>
    <t>Πιστωτικό ποσό για συμψηφισμό (β-α)</t>
  </si>
  <si>
    <t>(δ)</t>
  </si>
  <si>
    <t>012</t>
  </si>
  <si>
    <t>Ο Ενεργήσας την έκπτωση</t>
  </si>
  <si>
    <t>Χρεωστικό ποσό για βεβαίωση (α-β)</t>
  </si>
  <si>
    <t>(γ)</t>
  </si>
  <si>
    <t>011</t>
  </si>
  <si>
    <t>Προκαταβολή φόρου τρέχουσας χρήσης ΝΑΙ / ΌΧΙ*</t>
  </si>
  <si>
    <t>NAI</t>
  </si>
  <si>
    <t>014</t>
  </si>
  <si>
    <t>OXI</t>
  </si>
  <si>
    <t>Τέλη Χαρτοσ. στο ακαθ. εισόδ. από εκμίσθ. Ακ/των</t>
  </si>
  <si>
    <t>006</t>
  </si>
  <si>
    <t>ΒΕΒΑΙΩΣΗ*</t>
  </si>
  <si>
    <t>Εισφορά υπέρ ΟΓΑ στα τέλη χαρτοσήμου</t>
  </si>
  <si>
    <t>007</t>
  </si>
  <si>
    <t>Σύνολο :</t>
  </si>
  <si>
    <t>Εισφορά ΕΛΓΑ 2% (αρ. 13 ν. 3877/2010)</t>
  </si>
  <si>
    <t>910</t>
  </si>
  <si>
    <t>A.X.K.</t>
  </si>
  <si>
    <t>Πρόσθετος φόρος</t>
  </si>
  <si>
    <t>% λόγω εκπροθ.</t>
  </si>
  <si>
    <t>013</t>
  </si>
  <si>
    <t>O Ενεργήσας τη βεβαίωση</t>
  </si>
  <si>
    <t>Πρόσθετο τέλος χαρτ.</t>
  </si>
  <si>
    <t>113</t>
  </si>
  <si>
    <t>Διαφορά ΟΓΑ επί προσθ. Τέλους χαρτοσήμου</t>
  </si>
  <si>
    <t>997</t>
  </si>
  <si>
    <t>Προσθ. Εισφορά ΕΛΓΑ αρθ. 13 ν.3877/2010</t>
  </si>
  <si>
    <t>911</t>
  </si>
  <si>
    <t>Ο Νόμιμος Εκπρόσωπος</t>
  </si>
  <si>
    <t>Άθροισμα (011+014+006+007+910+013+113+997+911)</t>
  </si>
  <si>
    <t>(ε)</t>
  </si>
  <si>
    <t>702</t>
  </si>
  <si>
    <t>Επώνυμο :</t>
  </si>
  <si>
    <t>Συνολικό χρεωστικό ποσό για βεβαίωση</t>
  </si>
  <si>
    <t>(ε-δ)</t>
  </si>
  <si>
    <t>704</t>
  </si>
  <si>
    <t>Όνομα :</t>
  </si>
  <si>
    <t>Ή Πιστωτικό ποσό για επιστροφή</t>
  </si>
  <si>
    <t>(δ-ε)</t>
  </si>
  <si>
    <t>703</t>
  </si>
  <si>
    <t>Δ/νση :</t>
  </si>
  <si>
    <t>ΚΑΤΑΒΛΗΘΗΚΑΝ (ΕΥΡΩ)</t>
  </si>
  <si>
    <t>1/8</t>
  </si>
  <si>
    <t>100%</t>
  </si>
  <si>
    <t>Παραλήφθηκε :</t>
  </si>
  <si>
    <t>A.Φ.Μ. :</t>
  </si>
  <si>
    <t>Φόρος :</t>
  </si>
  <si>
    <t>Tέλη χαρτοσήμου :</t>
  </si>
  <si>
    <t>Eκπρόθεσμα :*</t>
  </si>
  <si>
    <t>O ΔΗΛΩΝ</t>
  </si>
  <si>
    <t>ΟΓΑ χαρτοσήμου :</t>
  </si>
  <si>
    <t>Εισφορά ΕΛΓΑ :</t>
  </si>
  <si>
    <t>Mήνες</t>
  </si>
  <si>
    <t>Ο Προιστάμ. Λογιστηρίου κλπ.</t>
  </si>
  <si>
    <t>Προκαταβολή φόρου :</t>
  </si>
  <si>
    <t>Εκπροθέσμου :*</t>
  </si>
  <si>
    <t>Πρόσθετος φόρος :</t>
  </si>
  <si>
    <t>Πρόσθετο τέλος χαρ/μου :</t>
  </si>
  <si>
    <t>Πρόσθ. εισφ. ΟΓΑ χαρτ. :</t>
  </si>
  <si>
    <t>Ο ΠΑΡΑΛΑΒΩΝ</t>
  </si>
  <si>
    <t>Πρόσθ. εισφ. ΕΛΓΑ :</t>
  </si>
  <si>
    <t>Αρμόδια Δ.Ο.Υ. :</t>
  </si>
  <si>
    <t>Aρ. Μητρ. αδ. ασκ. επαγγ/τος :</t>
  </si>
  <si>
    <t>Aριθ. διπλοτύπου :</t>
  </si>
  <si>
    <t>Κατηγορία αδείας :</t>
  </si>
  <si>
    <t>Ο Επιμελητής Είσπραξης</t>
  </si>
  <si>
    <t>Ο ΔΗΛΩΝ</t>
  </si>
  <si>
    <t>* Συμπληρώνεται από την Υπηρεσία.</t>
  </si>
  <si>
    <t>** Για κέρδη που προκύπτουν από δραστηριότητες σε νησιά με πληθυσμό κάτω από 3.100 κατοίκους ο συντελεστής μειώνεται κατά 40%.</t>
  </si>
  <si>
    <t>*** Μείωση κατά τρείς (3) ποσοστιαίες μονάδες του συντελεστή φορολογίας νομικών προσώπων των οποίων μειώνεται για δύο (2) συνεχόμενες διαχειριστικές περιόδους ο κύκλος εργασιών.</t>
  </si>
  <si>
    <t>χωρίς μείωση του αριθμού των εργαζομένων.</t>
  </si>
  <si>
    <t>**** Τα κέρδη της προερχόμενης από τη συγχώνευση εταιρείας φορολογούνται για το πρώτο οικονομικό έτος με μειωμένο συντελεστή κατά δέκα (10) μονάδες και για το επόμενο με</t>
  </si>
  <si>
    <t>μειωμένο συντελεστή κατά πέντε (5) μονάδες.</t>
  </si>
  <si>
    <t>CANDELLI  A.E.</t>
  </si>
  <si>
    <t>Ι. ΦΟΡΟΛΟΓΙΚΗ ΑΝΑΜΟΡΦΩΣΗ ΛΟΓΑΡΙΑΣΜΟΥ "ΑΠΟΤΕΛΕΣΜΑΤΑ ΧΡΗΣΕΩΣ"</t>
  </si>
  <si>
    <t>ΠΟΣΑ</t>
  </si>
  <si>
    <t>Ακαθάριστα έσοδα χρήσης α) άρθρου 15ν. 3296/2004</t>
  </si>
  <si>
    <t>β) βιβλίων:</t>
  </si>
  <si>
    <t>015</t>
  </si>
  <si>
    <t>Κέρδη ισολογισμού χρήσης ( Λ/ 86.99 )</t>
  </si>
  <si>
    <t>016</t>
  </si>
  <si>
    <t>Ή ζημία βάσει ισολογισμού χρήσης</t>
  </si>
  <si>
    <t>017</t>
  </si>
  <si>
    <t>Σε περίπτωση κερδών</t>
  </si>
  <si>
    <t xml:space="preserve">1. Φόροι που δεν εκπίπτονται </t>
  </si>
  <si>
    <t>018</t>
  </si>
  <si>
    <t>προστίθενται και σε</t>
  </si>
  <si>
    <t>2. Ποσό αποσβέσεων που εκπέσθηκε πλέον των νομίμων</t>
  </si>
  <si>
    <t>019</t>
  </si>
  <si>
    <t>περίπτωση ζημιάς</t>
  </si>
  <si>
    <t>3. Πρόσθετοι φόροι - προσαυξήσεις - πρόστιμα ΚΒΣ</t>
  </si>
  <si>
    <t>020</t>
  </si>
  <si>
    <t>αφαιρούνται :</t>
  </si>
  <si>
    <t>4. Δαπάνες αυτροκινήτων που δεν αναγνωρίζονται για έκπτωση</t>
  </si>
  <si>
    <t>021</t>
  </si>
  <si>
    <t>5. Λοιπές δαπάνες που δεν αναγνωρίζονται για έκπτωση</t>
  </si>
  <si>
    <t>022</t>
  </si>
  <si>
    <t>6. Δαπάνες που αφορούν αφορολ. έσοδα ή έσοδα φορολ. κατ΄ ειδικό</t>
  </si>
  <si>
    <t xml:space="preserve">    τρόπο ή έσοδα από μερίσματα και συμμετοχές</t>
  </si>
  <si>
    <t>023</t>
  </si>
  <si>
    <t>7.</t>
  </si>
  <si>
    <t>025</t>
  </si>
  <si>
    <t>Σύνολο κερδών</t>
  </si>
  <si>
    <t>024</t>
  </si>
  <si>
    <t>Υπόλοιπο ζημιών</t>
  </si>
  <si>
    <t>224</t>
  </si>
  <si>
    <t>1. Μερίσματα ή κέρδη από συμμετοχές</t>
  </si>
  <si>
    <t>026</t>
  </si>
  <si>
    <t>αφαιρούνται και σε</t>
  </si>
  <si>
    <t xml:space="preserve">2. Έσοδα φορολογηθέντα με ειδικό τρόπο </t>
  </si>
  <si>
    <t>027</t>
  </si>
  <si>
    <t>3. Έσοδα Αφορολόγητα ( π.χ. Κέρδη από αμοιβαία κεφάλαια )</t>
  </si>
  <si>
    <t>028</t>
  </si>
  <si>
    <t>προστίθενται :</t>
  </si>
  <si>
    <t>4. Κέρδη από πώληση μετοχών εισηγμένων στο ΧΑΑ ή αλλοδαπά χρηματιστήρια</t>
  </si>
  <si>
    <t>460</t>
  </si>
  <si>
    <r>
      <t xml:space="preserve">5. </t>
    </r>
    <r>
      <rPr>
        <sz val="8"/>
        <rFont val="Tahoma"/>
        <family val="2"/>
      </rPr>
      <t>Ποσό που φορολογήθηκε κατά την προηγ. χρήση λόγω αναμόρφ. της πρόβλεψης για αποζ. Προσωπικού</t>
    </r>
  </si>
  <si>
    <t>462</t>
  </si>
  <si>
    <t>6.</t>
  </si>
  <si>
    <t>461</t>
  </si>
  <si>
    <t>029</t>
  </si>
  <si>
    <t>Ζημίαι χρήσεως</t>
  </si>
  <si>
    <t>030</t>
  </si>
  <si>
    <t>* Τεκμαρτά κέρδη Τεχνικών εταιριών</t>
  </si>
  <si>
    <t>100</t>
  </si>
  <si>
    <t>Επιπλέον καθαρά κέρδη υπαγόμενης στο άρθ. 15 του ν.3296/2004 δραστηριότητας</t>
  </si>
  <si>
    <t>802</t>
  </si>
  <si>
    <t>Καθαρά κέρδη ( αυτοελέγχου )</t>
  </si>
  <si>
    <t>Ζημία από δραστηριότα μη υπαγόμενη στην αυτοπεραίωση</t>
  </si>
  <si>
    <t>803</t>
  </si>
  <si>
    <t>Κέρδη από δραστηριότα μη υπαγόμενη στην αυτοπεραίωση</t>
  </si>
  <si>
    <t>804</t>
  </si>
  <si>
    <t>Μερίσματα</t>
  </si>
  <si>
    <t>031</t>
  </si>
  <si>
    <t>Αμοιβές μελών Δ.Σ. και Δ/ντών</t>
  </si>
  <si>
    <t>032</t>
  </si>
  <si>
    <t>Αμοιβές εργατουπαλληλικού προσωπικού</t>
  </si>
  <si>
    <t>033</t>
  </si>
  <si>
    <t>Συνολικό ποσό διανεμόμενων κερδών ΕΠΕ και ΣΥΝ/ΜΩΝ</t>
  </si>
  <si>
    <t>429</t>
  </si>
  <si>
    <t>ΣΥΝΟΛΟ</t>
  </si>
  <si>
    <t>430</t>
  </si>
  <si>
    <t>Προστίθενται :</t>
  </si>
  <si>
    <t>1. Μέρος αφορολ. εσόδων που αναλογούν στα διανεμόμενα</t>
  </si>
  <si>
    <t>034</t>
  </si>
  <si>
    <t xml:space="preserve">   Διαν. Κέρδη</t>
  </si>
  <si>
    <t>Χ Αφορολ. Έσοδα</t>
  </si>
  <si>
    <t xml:space="preserve">   Κέρδη ισολογισμού</t>
  </si>
  <si>
    <t>2. Πλέον φόρος που αναλογεί στο πιο πάνω ποσό</t>
  </si>
  <si>
    <t>035</t>
  </si>
  <si>
    <t>3. Μέρος κερδών φορολογηθέντων κατά ειδικό τρόπο που αναλογούν στα διανεμόμενα</t>
  </si>
  <si>
    <t>036</t>
  </si>
  <si>
    <t>Χ Κέρδη φορολ. κατ΄ειδ. τρόπο</t>
  </si>
  <si>
    <t>4. Πλέον φόρος που αναλογεί στο πιο πάνω ποσό</t>
  </si>
  <si>
    <t>037</t>
  </si>
  <si>
    <t>Κέρδη</t>
  </si>
  <si>
    <t>038</t>
  </si>
  <si>
    <t>Ζημίαι</t>
  </si>
  <si>
    <t>338</t>
  </si>
  <si>
    <t>Ζημία παρελθουσών χρήσεων</t>
  </si>
  <si>
    <t>039</t>
  </si>
  <si>
    <t>ΚΕΡΔΗ ΜΕΤΑ ΦΟΡΟΛ. ΑΝΑΜΟΡΦΩΣΗ</t>
  </si>
  <si>
    <t>040</t>
  </si>
  <si>
    <t>ZHMIA ΜΕΤΑ ΦΟΡΟΛ. ΑΝΑΜΟΡΦΩΣΗ</t>
  </si>
  <si>
    <t>400</t>
  </si>
  <si>
    <t>1. Αφορολόγητο ποσό για επενδύσεις που έγιναν με το ν. 289/1976</t>
  </si>
  <si>
    <t>042</t>
  </si>
  <si>
    <t>2. Αφορολόγητο ποσό για επενδύσεις που έγιναν με το ν. 1262/1982</t>
  </si>
  <si>
    <t>043</t>
  </si>
  <si>
    <t>3. Αφορολόγητο ποσό για νέες στη Χώρα επενδύσεις ν. 1892/1990</t>
  </si>
  <si>
    <t>044</t>
  </si>
  <si>
    <t>4. Αφορολόγητο αποθεματικό ν. 2601/1998</t>
  </si>
  <si>
    <t>046</t>
  </si>
  <si>
    <t>5. Αφορολόγητο Αποθεματικό ν. 3299/2004</t>
  </si>
  <si>
    <t>045</t>
  </si>
  <si>
    <t>6. Αφορολόγητο Αποθεματικό άρθρου 71 ν. 3842/2010</t>
  </si>
  <si>
    <t>041</t>
  </si>
  <si>
    <t>7. Δαπάνες επιστημονικής και τεχνολογικής έρευνας ν. 3296/2004, άρθρο 9 παρ. 8 ( Εξωλογιστικά )</t>
  </si>
  <si>
    <t>060</t>
  </si>
  <si>
    <t>8. Έκπτωση λόγω απασχόλησης ατόμων με αναπηρία ν. 3522/2006 άρθρο 4 παρ. 10 ( Εξωλογιστικά )</t>
  </si>
  <si>
    <t>071</t>
  </si>
  <si>
    <t>9.</t>
  </si>
  <si>
    <t>059</t>
  </si>
  <si>
    <t>ΦΟΡΟΛΟΓΗΤΕΑ ΚΕΡΔΗ</t>
  </si>
  <si>
    <t>048</t>
  </si>
  <si>
    <t>ΖΗΜΙΑ</t>
  </si>
  <si>
    <t>448</t>
  </si>
  <si>
    <t>ΖΗΜΙΑ ΠΟΥ ΑΝΑΓΝΩΡΙΖΕΤΑΙ ( Δεν λαμβάνεται υπόψη το ποσό του ΚΑ : 071 )</t>
  </si>
  <si>
    <t>449</t>
  </si>
  <si>
    <t>ΑΚΑΘΑΡΙΣΤΑ ΕΣΟΔΑ ΧΡΗΣΗΣ</t>
  </si>
  <si>
    <t>ΑΚΑΘΑΡΙΣΤΑ ΕΣΟΔΑ ΑΠO ΑΛΛΕΣ ΕΠΙΧΕΙΡΗΣΕΙΣ</t>
  </si>
  <si>
    <t>ΚΑΘΑΡΟ ΓΕΩΡΓΙΚΟ ΕΙΣΟΔΗΜΑ ΓΙΑ ΤΗΝ ΕΠΙΒΟΛΗ ΕΙΣΦΟΡΑΣ ΑΡΘΡ. 13 Ν.3877/2010</t>
  </si>
  <si>
    <t>* Επισυνάπτεται αναλυτική κατάσταση προσδιορισμού των τεκμαρτών κερδών                                                    ** Καταχωρείται το ίδιο ποσό με αυτό του ΚΑ: 015</t>
  </si>
  <si>
    <t>*** Καταχωρείται το ποσό επί του οποίου υπολογίζεται η πρόβλεψη για απόσβεση επισφαλών απαιτήσεων                                                  **** Βλέπε παρατήρηση 5 των οδηγιών</t>
  </si>
  <si>
    <r>
      <t>ΝΕΑ ΕΠΙΧΕΙΡΗΣΗ</t>
    </r>
    <r>
      <rPr>
        <sz val="10"/>
        <rFont val="Tahoma"/>
        <family val="2"/>
        <charset val="161"/>
      </rPr>
      <t xml:space="preserve"> (μειωμένη προκαταβολή)</t>
    </r>
  </si>
  <si>
    <t xml:space="preserve"> Χρόνος έναρξης εργασιών (νέας επιχείρησης)</t>
  </si>
  <si>
    <t>ΙΙ. ΥΠΟΛΟΓΙΣΜΟΣ ΠΡΟΚΑΤΑΒΟΛΗΣ ΤΡΕΧΟΥΣΑΣ ΧΡΗΣΗΣ</t>
  </si>
  <si>
    <t>1. Φόρος κερδών και συμπληρ. φόρος</t>
  </si>
  <si>
    <r>
      <t>Χ</t>
    </r>
    <r>
      <rPr>
        <sz val="10"/>
        <rFont val="Tahoma"/>
        <family val="2"/>
        <charset val="161"/>
      </rPr>
      <t xml:space="preserve"> 80% ή 40%</t>
    </r>
  </si>
  <si>
    <t>049</t>
  </si>
  <si>
    <t>2. Μείον παρακρατηθείς φόρος επί τόκων, εργοληπτών κλπ.</t>
  </si>
  <si>
    <t>050</t>
  </si>
  <si>
    <t>3. Προκαταβολή τρέχουσας χρήσης</t>
  </si>
  <si>
    <t>051</t>
  </si>
  <si>
    <t>ΙΙΙ. ΕΙΣΟΔΗΜΑΤΑ ΑΠΟ ΔΙΑΦΟΡΕΣ ΠΗΓΕΣ</t>
  </si>
  <si>
    <t>Α. Εισόδημα από ακίνητα (ανακεφαλαίωση*)</t>
  </si>
  <si>
    <t>Εκμίσθωση και Υπεκμίσθωση                                                       (εκτός του ποσού του ΚΑ:215)</t>
  </si>
  <si>
    <t>Ιδιόχρηση</t>
  </si>
  <si>
    <t>Εκμίσθωση και Υπεκμίσθωση κατοικιών</t>
  </si>
  <si>
    <t>Β. Εισόδημα από κινητές αξίες</t>
  </si>
  <si>
    <t>Τόκοι, τοκομερίδια κ.λ.π. ως και μερίσματα από συμμετοχή σε άλλες ανώνυμες εταιρείες</t>
  </si>
  <si>
    <t>Προέλευση εισοδήματος.</t>
  </si>
  <si>
    <t>Φορολογηθέντα Μερίσματα</t>
  </si>
  <si>
    <t>Περίοδος ισολογισμού</t>
  </si>
  <si>
    <t>Χρονολογία                κτήσης</t>
  </si>
  <si>
    <t>Ανάλυση εισοδήματος</t>
  </si>
  <si>
    <t>Ανώνυμη Εταιρεία κ.λ.π.             ή χρεώστης</t>
  </si>
  <si>
    <t>Είδος</t>
  </si>
  <si>
    <t>Καθαρό                            ποσό</t>
  </si>
  <si>
    <t>Φόρος που                  παρακρατήθηκε</t>
  </si>
  <si>
    <t>Γ. Εισόδημα από γεωργικές επιχειρήσεις</t>
  </si>
  <si>
    <t>Περιοχή                                                                       (Δήμος ή Κοινότητα)                                                           αγροκτήματος</t>
  </si>
  <si>
    <t>Είδος παραγωγής</t>
  </si>
  <si>
    <t>Αριθμός                                        στρεμμάτων</t>
  </si>
  <si>
    <t>Εισόδημα</t>
  </si>
  <si>
    <t>Δ. Εισόδημα από συμμετοχή σε ΕΠΕ, προσωπικές εταιρείες, κοινοπραξίες κλπ.</t>
  </si>
  <si>
    <t>Επωνυμία, Νομική Μορφή</t>
  </si>
  <si>
    <t>Αρμόδια ΔΥΟ</t>
  </si>
  <si>
    <t>Διαχ/κή               περίοδος</t>
  </si>
  <si>
    <t>Συνολικό                  καθαρό κέρδος           επιχ/σης</t>
  </si>
  <si>
    <t>Ποσοστό           συμ/χής</t>
  </si>
  <si>
    <t>Ποσό                             εισοδήματος</t>
  </si>
  <si>
    <t>Καταβληθείς                             φόρος στο όνομα                                 του νομ. Προσώπου</t>
  </si>
  <si>
    <t>IV. Δ. ΠΛΗΡΟΦΟΡΙΑΚΑ ΣΤΟΙΧΕΙΑ ΔΗΛΩΣΗΣ (Σύνθεση Διοικητικού Συμβουλίου**)</t>
  </si>
  <si>
    <t>Επωνυμία - Όνομα - Όνομα Πατρός</t>
  </si>
  <si>
    <t>Αριθμός                   Φορολ. Μητρώου</t>
  </si>
  <si>
    <t>Ιδιότητα στο                               νομικό πρόσωπο</t>
  </si>
  <si>
    <t>Διεύθυνση                            κατοικίας</t>
  </si>
  <si>
    <t>Διάρκεια</t>
  </si>
  <si>
    <t>Παρατηρήσεις</t>
  </si>
  <si>
    <t>V. ΚΑΤΑΣΤΑΣΗ ΔΙΑΧΕΙΡΙΣΤΩΝ ΕΤΑΙΡΩΝ ΚΑΙ ΛΟΙΠΩΝ ΕΤΑΙΡΩΝ ΕΠΕ</t>
  </si>
  <si>
    <t>ΟΝΟΜΑΤΕΠΩΝΥΜΟ                                                                                              Ή ΕΠΩΝΥΜΙΑ</t>
  </si>
  <si>
    <t>ΙΔΙΟΤΗΤΑ</t>
  </si>
  <si>
    <t>Α.Φ.Μ.</t>
  </si>
  <si>
    <t>ΔΙΕΥΘΥΝΣΗ</t>
  </si>
  <si>
    <t>ΑΡΜΟΔΙΑ Δ.Ο.Υ.</t>
  </si>
  <si>
    <t>* Επισυνάπτεται αναλυτική κατάσταση μισθωμάτων</t>
  </si>
  <si>
    <t>** Αναγράφεται η σύνθεση του Διοικητικού Συμβουλίου και κάθε μεταβολή στη διάρκεια της χρήσης</t>
  </si>
  <si>
    <t>1. Γήπεδα- Οικόπεδα</t>
  </si>
  <si>
    <t>3. Κτιρια και τεχνικά εργα</t>
  </si>
  <si>
    <t>Σύνολο Πάγιου Ενεργητικού (ΓΙΙ+ΓΙΙΙ)</t>
  </si>
  <si>
    <t>Σύνολο Ιδίων Κεφαλαίων  (ΑΙ+ΑΙΙΙ+ΑIV+ΑV)</t>
  </si>
  <si>
    <t>ΓΕΝΙΚΟ ΣΥΝΟΛΟ ΠΑΘΗΤΙΚΟΥ (Α+Γ)</t>
  </si>
  <si>
    <t>ΙΣΟΛΟΓΙΣΜΟΣ 31η ΔΕΚΕΜΒΡΙΟΥ 2012</t>
  </si>
  <si>
    <t>Ποσά κλειόμενης χρήσεως 2012</t>
  </si>
  <si>
    <t>Ποσά προηγούμενης  χρήσεως 2011</t>
  </si>
  <si>
    <t>χρήσεως 2012</t>
  </si>
  <si>
    <t>νης χρήσεως 2011</t>
  </si>
  <si>
    <t>Ποσά προηγούμενης χρήσεως 2011</t>
  </si>
  <si>
    <t>31ης ΔΕΚΕΜΒΡΙΟΥ 2012 (1 ΙΑΝΟΥΑΡΙΟΥ - 31 ΔΕΚΕΜΒΡΙΟΥ 2012)</t>
  </si>
  <si>
    <t>6. Έπιπλα και λοιπός εξοπλισμος</t>
  </si>
  <si>
    <t>7. Λοιπές μακροπρόθεσμες απαιτήσεις</t>
  </si>
  <si>
    <t>ΓΕΝΙΚΟ ΣΥΝΟΛΟ ΕΝΕΡΓΗΤΙΚΟΥ (Γ+Δ)</t>
  </si>
  <si>
    <t>Σύνολο Κυκλοφορούντος Ενεργητικού (ΔΙ+ΔΙΙ+ΔΙΙΙ+ΔIV)</t>
  </si>
  <si>
    <t>Υπόλοιπο ζημιών προηγ. Χρήσεων</t>
  </si>
  <si>
    <t>2α. Επιταγές πληρωτέες</t>
  </si>
  <si>
    <t>Σύνολο Υποχρεώσεων (ΓΙ+ΓΙΙ)</t>
  </si>
  <si>
    <t>+Υπόλοιπο αποτελεσμάτων (ζημιών)</t>
  </si>
  <si>
    <t>Ζημίες εις νέο</t>
  </si>
  <si>
    <t xml:space="preserve">        Ο ΠΡΟΕΔΡΟΣ  </t>
  </si>
  <si>
    <t>Πλέον: Άλλα έσοδα εκμετάλλευσης</t>
  </si>
  <si>
    <t>4. Μηχ/τα-Τεχν.Εγκ/σεις- Λοιπός Μηχ/κος Εξοπλ.</t>
  </si>
  <si>
    <t xml:space="preserve">MAΓΔΑΛΗΝΗ ΣΤΡΑΤΗΓΗ </t>
  </si>
  <si>
    <t>ΞΕΝΟΔΟΧΕΙΑΚΕΣ &amp; ΤΟΥΡΙΣΤΙΚΕΣ ΕΠΙΧΕΙΡΗΣΕΙΣ</t>
  </si>
  <si>
    <t xml:space="preserve">  26η ΕΤΑΙΡΙΚΗ ΧΡΗΣΗ (1 ΙΑΝΟΥΑΡΙΟΥ -31 ΔΕΚΕΜΒΡΙΟΥ 2012)</t>
  </si>
  <si>
    <t>Καθαρά αποτελέσματα (κέρδη) χρήσεως</t>
  </si>
  <si>
    <t xml:space="preserve">Μείον: 2. Λοιποί μη ενσωματωμένοι στο λειτουργικό </t>
  </si>
  <si>
    <t>κόστος φόροι</t>
  </si>
  <si>
    <t>Η ΛΟΓΙΣΤΡΙΑ</t>
  </si>
  <si>
    <t>ΤΟ ΜΕΛΟΣ ΔΣ</t>
  </si>
  <si>
    <t xml:space="preserve">                     ΣΤΡΑΤΗΓΗΣ ΣΤΥΛΙΑΝΟΣ</t>
  </si>
  <si>
    <t>ΣΤΡΑΤΗΓΗ ΜΑΡΙΑ</t>
  </si>
  <si>
    <t>ΜΑΝΟΥΡΑ ΑΡΤΕΜΙΣ</t>
  </si>
  <si>
    <t>ΑΡ.Μ.Α.Ε. 11616/70/B/86/328</t>
  </si>
  <si>
    <t xml:space="preserve">                                  ΑΡ.ΓΕΜΗ 121939599000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</si>
</sst>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d/m/yyyy;@"/>
    <numFmt numFmtId="165" formatCode="#,##0.00\ ;\(#,##0.00\)"/>
    <numFmt numFmtId="166" formatCode="#,##0\ ;\(#,##0\)"/>
    <numFmt numFmtId="167" formatCode="#,##0.00_ ;[Red]\-#,##0.00\ "/>
    <numFmt numFmtId="168" formatCode="dd/mm/yy;@"/>
  </numFmts>
  <fonts count="74">
    <font>
      <sz val="10"/>
      <name val="Arial"/>
      <charset val="161"/>
    </font>
    <font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10"/>
      <name val="Arial Greek"/>
      <family val="2"/>
      <charset val="161"/>
    </font>
    <font>
      <b/>
      <i/>
      <u/>
      <sz val="14"/>
      <name val="Arial Greek"/>
      <charset val="161"/>
    </font>
    <font>
      <b/>
      <u/>
      <sz val="12"/>
      <name val="Arial Greek"/>
      <family val="2"/>
      <charset val="161"/>
    </font>
    <font>
      <b/>
      <sz val="10"/>
      <name val="Arial"/>
      <family val="2"/>
      <charset val="161"/>
    </font>
    <font>
      <sz val="10"/>
      <color indexed="10"/>
      <name val="Arial Greek"/>
      <charset val="161"/>
    </font>
    <font>
      <b/>
      <u/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sz val="11"/>
      <name val="Arial"/>
      <family val="2"/>
      <charset val="161"/>
    </font>
    <font>
      <b/>
      <u/>
      <sz val="11"/>
      <name val="Arial"/>
      <family val="2"/>
      <charset val="161"/>
    </font>
    <font>
      <b/>
      <u/>
      <sz val="14"/>
      <name val="Arial"/>
      <family val="2"/>
      <charset val="161"/>
    </font>
    <font>
      <sz val="14"/>
      <name val="Arial"/>
      <family val="2"/>
      <charset val="161"/>
    </font>
    <font>
      <b/>
      <i/>
      <sz val="11"/>
      <name val="Arial"/>
      <family val="2"/>
      <charset val="161"/>
    </font>
    <font>
      <sz val="10"/>
      <name val="Arial Greek"/>
      <charset val="161"/>
    </font>
    <font>
      <sz val="8"/>
      <name val="Arial"/>
      <family val="2"/>
      <charset val="161"/>
    </font>
    <font>
      <sz val="10"/>
      <name val="Times New Roman Greek"/>
      <family val="1"/>
      <charset val="161"/>
    </font>
    <font>
      <b/>
      <u/>
      <sz val="10"/>
      <name val="Times New Roman Greek"/>
      <charset val="161"/>
    </font>
    <font>
      <b/>
      <u/>
      <sz val="10"/>
      <name val="Arial Greek"/>
      <charset val="161"/>
    </font>
    <font>
      <sz val="10"/>
      <name val="Arial"/>
      <family val="2"/>
      <charset val="161"/>
    </font>
    <font>
      <b/>
      <u/>
      <sz val="12"/>
      <name val="Times New Roman Greek"/>
      <family val="1"/>
      <charset val="161"/>
    </font>
    <font>
      <sz val="12"/>
      <name val="Times New Roman Greek"/>
      <family val="1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22"/>
      <name val="Tahoma"/>
      <family val="2"/>
      <charset val="161"/>
    </font>
    <font>
      <b/>
      <u/>
      <sz val="10"/>
      <name val="Tahoma"/>
      <family val="2"/>
      <charset val="161"/>
    </font>
    <font>
      <sz val="10"/>
      <name val="Tahoma"/>
      <family val="2"/>
      <charset val="161"/>
    </font>
    <font>
      <sz val="9"/>
      <name val="Tahoma"/>
      <family val="2"/>
      <charset val="161"/>
    </font>
    <font>
      <b/>
      <u/>
      <sz val="16"/>
      <color indexed="8"/>
      <name val="Tahoma"/>
      <family val="2"/>
      <charset val="161"/>
    </font>
    <font>
      <b/>
      <u/>
      <sz val="16"/>
      <name val="Tahoma"/>
      <family val="2"/>
      <charset val="161"/>
    </font>
    <font>
      <sz val="16"/>
      <name val="Tahoma"/>
      <family val="2"/>
      <charset val="161"/>
    </font>
    <font>
      <b/>
      <u/>
      <sz val="11"/>
      <name val="Tahoma"/>
      <family val="2"/>
      <charset val="161"/>
    </font>
    <font>
      <sz val="11"/>
      <name val="Tahoma"/>
      <family val="2"/>
      <charset val="161"/>
    </font>
    <font>
      <b/>
      <sz val="10"/>
      <name val="Tahoma"/>
      <family val="2"/>
      <charset val="161"/>
    </font>
    <font>
      <sz val="11"/>
      <color indexed="8"/>
      <name val="Tahoma"/>
      <family val="2"/>
      <charset val="161"/>
    </font>
    <font>
      <b/>
      <sz val="11"/>
      <name val="Tahoma"/>
      <family val="2"/>
      <charset val="161"/>
    </font>
    <font>
      <b/>
      <sz val="9"/>
      <name val="Tahoma"/>
      <family val="2"/>
      <charset val="161"/>
    </font>
    <font>
      <b/>
      <u/>
      <sz val="11"/>
      <color indexed="10"/>
      <name val="Tahoma"/>
      <family val="2"/>
      <charset val="161"/>
    </font>
    <font>
      <sz val="11"/>
      <color indexed="10"/>
      <name val="Tahoma"/>
      <family val="2"/>
      <charset val="161"/>
    </font>
    <font>
      <b/>
      <sz val="11"/>
      <color indexed="8"/>
      <name val="Tahoma"/>
      <family val="2"/>
      <charset val="161"/>
    </font>
    <font>
      <b/>
      <sz val="12"/>
      <name val="Tahoma"/>
      <family val="2"/>
      <charset val="161"/>
    </font>
    <font>
      <b/>
      <i/>
      <sz val="10"/>
      <name val="Tahoma"/>
      <family val="2"/>
      <charset val="161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b/>
      <sz val="8"/>
      <name val="Tahoma"/>
      <family val="2"/>
      <charset val="161"/>
    </font>
    <font>
      <sz val="10"/>
      <color indexed="9"/>
      <name val="Tahoma"/>
      <family val="2"/>
    </font>
    <font>
      <b/>
      <sz val="7"/>
      <name val="Tahoma"/>
      <family val="2"/>
    </font>
    <font>
      <sz val="7"/>
      <name val="Tahoma"/>
      <family val="2"/>
      <charset val="161"/>
    </font>
    <font>
      <sz val="8"/>
      <name val="Tahoma"/>
      <family val="2"/>
      <charset val="161"/>
    </font>
    <font>
      <sz val="10"/>
      <color indexed="10"/>
      <name val="Arial Greek"/>
      <charset val="161"/>
    </font>
    <font>
      <sz val="10"/>
      <color indexed="8"/>
      <name val="Arial"/>
      <family val="2"/>
      <charset val="161"/>
    </font>
    <font>
      <sz val="8"/>
      <name val="Arial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b/>
      <sz val="10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b/>
      <u/>
      <sz val="10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  <font>
      <u/>
      <sz val="11"/>
      <name val="Tahoma"/>
      <family val="2"/>
      <charset val="161"/>
    </font>
    <font>
      <u/>
      <sz val="11"/>
      <color indexed="8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/>
      <right style="thin">
        <color indexed="30"/>
      </right>
      <top/>
      <bottom/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/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/>
      <top style="thin">
        <color indexed="30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dotted">
        <color indexed="64"/>
      </top>
      <bottom style="dotted">
        <color indexed="64"/>
      </bottom>
      <diagonal/>
    </border>
    <border>
      <left style="thin">
        <color indexed="30"/>
      </left>
      <right/>
      <top/>
      <bottom style="dotted">
        <color indexed="64"/>
      </bottom>
      <diagonal/>
    </border>
    <border>
      <left/>
      <right style="thin">
        <color indexed="30"/>
      </right>
      <top/>
      <bottom style="dotted">
        <color indexed="64"/>
      </bottom>
      <diagonal/>
    </border>
    <border>
      <left style="thin">
        <color indexed="30"/>
      </left>
      <right/>
      <top style="dotted">
        <color indexed="64"/>
      </top>
      <bottom style="thin">
        <color indexed="3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double">
        <color indexed="30"/>
      </bottom>
      <diagonal/>
    </border>
    <border>
      <left style="thin">
        <color indexed="30"/>
      </left>
      <right/>
      <top style="thin">
        <color indexed="30"/>
      </top>
      <bottom style="double">
        <color indexed="30"/>
      </bottom>
      <diagonal/>
    </border>
    <border>
      <left style="thin">
        <color indexed="30"/>
      </left>
      <right style="thin">
        <color indexed="30"/>
      </right>
      <top style="dotted">
        <color indexed="64"/>
      </top>
      <bottom style="dotted">
        <color indexed="64"/>
      </bottom>
      <diagonal/>
    </border>
    <border>
      <left style="thin">
        <color indexed="30"/>
      </left>
      <right/>
      <top style="dotted">
        <color indexed="64"/>
      </top>
      <bottom style="dotted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double">
        <color indexed="30"/>
      </top>
      <bottom/>
      <diagonal/>
    </border>
    <border>
      <left/>
      <right/>
      <top style="double">
        <color indexed="30"/>
      </top>
      <bottom/>
      <diagonal/>
    </border>
    <border>
      <left/>
      <right style="thin">
        <color indexed="30"/>
      </right>
      <top style="double">
        <color indexed="30"/>
      </top>
      <bottom/>
      <diagonal/>
    </border>
    <border>
      <left style="thin">
        <color indexed="30"/>
      </left>
      <right/>
      <top/>
      <bottom style="double">
        <color indexed="30"/>
      </bottom>
      <diagonal/>
    </border>
    <border>
      <left/>
      <right/>
      <top/>
      <bottom style="double">
        <color indexed="30"/>
      </bottom>
      <diagonal/>
    </border>
    <border>
      <left/>
      <right style="thin">
        <color indexed="30"/>
      </right>
      <top/>
      <bottom style="double">
        <color indexed="30"/>
      </bottom>
      <diagonal/>
    </border>
    <border>
      <left style="thin">
        <color indexed="30"/>
      </left>
      <right/>
      <top style="double">
        <color indexed="30"/>
      </top>
      <bottom style="double">
        <color indexed="30"/>
      </bottom>
      <diagonal/>
    </border>
    <border>
      <left/>
      <right/>
      <top style="double">
        <color indexed="30"/>
      </top>
      <bottom style="double">
        <color indexed="30"/>
      </bottom>
      <diagonal/>
    </border>
    <border>
      <left/>
      <right style="thin">
        <color indexed="30"/>
      </right>
      <top style="double">
        <color indexed="30"/>
      </top>
      <bottom style="double">
        <color indexed="30"/>
      </bottom>
      <diagonal/>
    </border>
    <border>
      <left style="thin">
        <color indexed="30"/>
      </left>
      <right/>
      <top/>
      <bottom style="dotted">
        <color indexed="30"/>
      </bottom>
      <diagonal/>
    </border>
    <border>
      <left/>
      <right/>
      <top/>
      <bottom style="dotted">
        <color indexed="30"/>
      </bottom>
      <diagonal/>
    </border>
    <border>
      <left/>
      <right style="thin">
        <color indexed="30"/>
      </right>
      <top/>
      <bottom style="dotted">
        <color indexed="30"/>
      </bottom>
      <diagonal/>
    </border>
    <border>
      <left/>
      <right style="thin">
        <color indexed="33"/>
      </right>
      <top style="thin">
        <color indexed="30"/>
      </top>
      <bottom style="thin">
        <color indexed="30"/>
      </bottom>
      <diagonal/>
    </border>
    <border>
      <left style="thin">
        <color indexed="33"/>
      </left>
      <right/>
      <top style="thin">
        <color indexed="30"/>
      </top>
      <bottom style="thin">
        <color indexed="30"/>
      </bottom>
      <diagonal/>
    </border>
  </borders>
  <cellStyleXfs count="6">
    <xf numFmtId="0" fontId="0" fillId="0" borderId="0"/>
    <xf numFmtId="0" fontId="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876">
    <xf numFmtId="0" fontId="0" fillId="0" borderId="0" xfId="0"/>
    <xf numFmtId="3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/>
    <xf numFmtId="4" fontId="3" fillId="0" borderId="0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/>
    <xf numFmtId="4" fontId="0" fillId="2" borderId="1" xfId="0" applyNumberFormat="1" applyFill="1" applyBorder="1"/>
    <xf numFmtId="0" fontId="0" fillId="0" borderId="2" xfId="0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0" fillId="0" borderId="0" xfId="0" applyBorder="1"/>
    <xf numFmtId="0" fontId="6" fillId="0" borderId="4" xfId="0" applyFont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3" fontId="4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4" fontId="0" fillId="3" borderId="0" xfId="0" applyNumberFormat="1" applyFill="1" applyBorder="1"/>
    <xf numFmtId="4" fontId="4" fillId="4" borderId="5" xfId="0" applyNumberFormat="1" applyFont="1" applyFill="1" applyBorder="1" applyAlignment="1">
      <alignment horizontal="left"/>
    </xf>
    <xf numFmtId="4" fontId="0" fillId="4" borderId="5" xfId="0" applyNumberFormat="1" applyFill="1" applyBorder="1"/>
    <xf numFmtId="4" fontId="0" fillId="5" borderId="6" xfId="0" applyNumberFormat="1" applyFill="1" applyBorder="1"/>
    <xf numFmtId="4" fontId="0" fillId="2" borderId="5" xfId="0" applyNumberFormat="1" applyFill="1" applyBorder="1"/>
    <xf numFmtId="4" fontId="3" fillId="2" borderId="5" xfId="0" applyNumberFormat="1" applyFont="1" applyFill="1" applyBorder="1"/>
    <xf numFmtId="4" fontId="0" fillId="5" borderId="0" xfId="0" applyNumberFormat="1" applyFill="1" applyBorder="1"/>
    <xf numFmtId="0" fontId="0" fillId="0" borderId="7" xfId="0" applyBorder="1"/>
    <xf numFmtId="4" fontId="0" fillId="0" borderId="8" xfId="0" applyNumberFormat="1" applyBorder="1" applyAlignment="1">
      <alignment horizontal="center"/>
    </xf>
    <xf numFmtId="4" fontId="0" fillId="0" borderId="8" xfId="0" applyNumberFormat="1" applyBorder="1"/>
    <xf numFmtId="4" fontId="0" fillId="5" borderId="8" xfId="0" applyNumberFormat="1" applyFill="1" applyBorder="1"/>
    <xf numFmtId="4" fontId="0" fillId="3" borderId="8" xfId="0" applyNumberFormat="1" applyFill="1" applyBorder="1"/>
    <xf numFmtId="4" fontId="0" fillId="0" borderId="9" xfId="0" applyNumberFormat="1" applyBorder="1"/>
    <xf numFmtId="4" fontId="0" fillId="0" borderId="10" xfId="0" applyNumberFormat="1" applyBorder="1"/>
    <xf numFmtId="4" fontId="0" fillId="5" borderId="10" xfId="0" applyNumberFormat="1" applyFill="1" applyBorder="1"/>
    <xf numFmtId="4" fontId="0" fillId="3" borderId="10" xfId="0" applyNumberFormat="1" applyFill="1" applyBorder="1"/>
    <xf numFmtId="4" fontId="0" fillId="0" borderId="11" xfId="0" applyNumberFormat="1" applyBorder="1"/>
    <xf numFmtId="4" fontId="3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4" fontId="0" fillId="3" borderId="0" xfId="0" applyNumberFormat="1" applyFill="1"/>
    <xf numFmtId="0" fontId="9" fillId="0" borderId="0" xfId="0" applyFont="1"/>
    <xf numFmtId="0" fontId="10" fillId="0" borderId="0" xfId="0" applyFont="1"/>
    <xf numFmtId="0" fontId="0" fillId="0" borderId="12" xfId="0" applyBorder="1"/>
    <xf numFmtId="0" fontId="3" fillId="0" borderId="0" xfId="0" quotePrefix="1" applyFont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quotePrefix="1" applyFont="1" applyAlignment="1">
      <alignment horizontal="left"/>
    </xf>
    <xf numFmtId="3" fontId="2" fillId="0" borderId="2" xfId="0" applyNumberFormat="1" applyFont="1" applyBorder="1"/>
    <xf numFmtId="0" fontId="2" fillId="0" borderId="0" xfId="0" quotePrefix="1" applyFont="1"/>
    <xf numFmtId="3" fontId="2" fillId="0" borderId="0" xfId="0" quotePrefix="1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2" fillId="0" borderId="15" xfId="0" applyNumberFormat="1" applyFont="1" applyBorder="1"/>
    <xf numFmtId="3" fontId="3" fillId="0" borderId="15" xfId="0" applyNumberFormat="1" applyFont="1" applyBorder="1"/>
    <xf numFmtId="4" fontId="10" fillId="0" borderId="0" xfId="0" applyNumberFormat="1" applyFont="1"/>
    <xf numFmtId="4" fontId="0" fillId="0" borderId="12" xfId="0" applyNumberFormat="1" applyBorder="1"/>
    <xf numFmtId="4" fontId="2" fillId="0" borderId="14" xfId="0" applyNumberFormat="1" applyFont="1" applyBorder="1"/>
    <xf numFmtId="4" fontId="2" fillId="0" borderId="0" xfId="4" applyNumberFormat="1" applyFont="1"/>
    <xf numFmtId="4" fontId="2" fillId="0" borderId="14" xfId="4" applyNumberFormat="1" applyFont="1" applyBorder="1"/>
    <xf numFmtId="4" fontId="3" fillId="0" borderId="16" xfId="0" applyNumberFormat="1" applyFont="1" applyBorder="1"/>
    <xf numFmtId="4" fontId="2" fillId="0" borderId="0" xfId="4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7" fillId="0" borderId="19" xfId="0" applyFont="1" applyBorder="1" applyAlignment="1"/>
    <xf numFmtId="0" fontId="7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20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3" fontId="4" fillId="0" borderId="12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5" borderId="24" xfId="0" applyNumberFormat="1" applyFill="1" applyBorder="1"/>
    <xf numFmtId="4" fontId="0" fillId="0" borderId="23" xfId="0" applyNumberFormat="1" applyBorder="1"/>
    <xf numFmtId="4" fontId="0" fillId="0" borderId="25" xfId="0" applyNumberFormat="1" applyBorder="1"/>
    <xf numFmtId="4" fontId="0" fillId="0" borderId="2" xfId="0" applyNumberFormat="1" applyBorder="1"/>
    <xf numFmtId="4" fontId="11" fillId="0" borderId="26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 horizontal="center"/>
    </xf>
    <xf numFmtId="4" fontId="11" fillId="5" borderId="28" xfId="0" applyNumberFormat="1" applyFont="1" applyFill="1" applyBorder="1"/>
    <xf numFmtId="4" fontId="11" fillId="0" borderId="0" xfId="0" applyNumberFormat="1" applyFont="1"/>
    <xf numFmtId="3" fontId="11" fillId="0" borderId="0" xfId="0" applyNumberFormat="1" applyFont="1"/>
    <xf numFmtId="3" fontId="4" fillId="0" borderId="29" xfId="0" applyNumberFormat="1" applyFont="1" applyBorder="1"/>
    <xf numFmtId="0" fontId="0" fillId="0" borderId="24" xfId="0" applyBorder="1"/>
    <xf numFmtId="0" fontId="0" fillId="0" borderId="30" xfId="0" applyFill="1" applyBorder="1"/>
    <xf numFmtId="0" fontId="0" fillId="0" borderId="24" xfId="0" applyFill="1" applyBorder="1"/>
    <xf numFmtId="0" fontId="0" fillId="0" borderId="31" xfId="0" applyFill="1" applyBorder="1"/>
    <xf numFmtId="4" fontId="0" fillId="0" borderId="32" xfId="0" applyNumberFormat="1" applyBorder="1"/>
    <xf numFmtId="4" fontId="0" fillId="5" borderId="32" xfId="0" applyNumberFormat="1" applyFill="1" applyBorder="1"/>
    <xf numFmtId="4" fontId="0" fillId="3" borderId="32" xfId="0" applyNumberFormat="1" applyFill="1" applyBorder="1"/>
    <xf numFmtId="4" fontId="0" fillId="0" borderId="33" xfId="0" applyNumberFormat="1" applyBorder="1"/>
    <xf numFmtId="0" fontId="8" fillId="2" borderId="19" xfId="0" applyFont="1" applyFill="1" applyBorder="1" applyAlignment="1">
      <alignment horizontal="left"/>
    </xf>
    <xf numFmtId="0" fontId="11" fillId="2" borderId="34" xfId="0" applyFont="1" applyFill="1" applyBorder="1"/>
    <xf numFmtId="0" fontId="12" fillId="0" borderId="35" xfId="0" applyFont="1" applyBorder="1"/>
    <xf numFmtId="0" fontId="12" fillId="0" borderId="36" xfId="0" applyFont="1" applyBorder="1"/>
    <xf numFmtId="0" fontId="12" fillId="0" borderId="37" xfId="0" applyFont="1" applyBorder="1"/>
    <xf numFmtId="4" fontId="11" fillId="2" borderId="38" xfId="0" applyNumberFormat="1" applyFont="1" applyFill="1" applyBorder="1"/>
    <xf numFmtId="3" fontId="4" fillId="6" borderId="20" xfId="0" applyNumberFormat="1" applyFont="1" applyFill="1" applyBorder="1"/>
    <xf numFmtId="3" fontId="4" fillId="6" borderId="21" xfId="0" applyNumberFormat="1" applyFont="1" applyFill="1" applyBorder="1"/>
    <xf numFmtId="3" fontId="4" fillId="6" borderId="21" xfId="0" applyNumberFormat="1" applyFont="1" applyFill="1" applyBorder="1" applyAlignment="1">
      <alignment horizontal="center"/>
    </xf>
    <xf numFmtId="164" fontId="4" fillId="6" borderId="22" xfId="0" applyNumberFormat="1" applyFont="1" applyFill="1" applyBorder="1" applyAlignment="1">
      <alignment horizontal="center"/>
    </xf>
    <xf numFmtId="4" fontId="0" fillId="6" borderId="39" xfId="0" applyNumberFormat="1" applyFill="1" applyBorder="1"/>
    <xf numFmtId="0" fontId="12" fillId="0" borderId="40" xfId="0" applyFont="1" applyBorder="1"/>
    <xf numFmtId="0" fontId="12" fillId="0" borderId="41" xfId="0" applyFont="1" applyBorder="1"/>
    <xf numFmtId="4" fontId="0" fillId="6" borderId="42" xfId="0" applyNumberFormat="1" applyFill="1" applyBorder="1"/>
    <xf numFmtId="0" fontId="12" fillId="0" borderId="35" xfId="0" applyFont="1" applyBorder="1" applyProtection="1">
      <protection locked="0"/>
    </xf>
    <xf numFmtId="0" fontId="12" fillId="0" borderId="36" xfId="0" applyFont="1" applyBorder="1" applyProtection="1">
      <protection locked="0"/>
    </xf>
    <xf numFmtId="3" fontId="3" fillId="7" borderId="19" xfId="0" applyNumberFormat="1" applyFont="1" applyFill="1" applyBorder="1"/>
    <xf numFmtId="3" fontId="3" fillId="7" borderId="34" xfId="0" applyNumberFormat="1" applyFont="1" applyFill="1" applyBorder="1"/>
    <xf numFmtId="4" fontId="3" fillId="4" borderId="19" xfId="0" applyNumberFormat="1" applyFont="1" applyFill="1" applyBorder="1"/>
    <xf numFmtId="4" fontId="2" fillId="0" borderId="41" xfId="0" applyNumberFormat="1" applyFont="1" applyBorder="1"/>
    <xf numFmtId="4" fontId="2" fillId="0" borderId="43" xfId="0" applyNumberFormat="1" applyFont="1" applyBorder="1"/>
    <xf numFmtId="4" fontId="3" fillId="0" borderId="44" xfId="0" applyNumberFormat="1" applyFont="1" applyBorder="1"/>
    <xf numFmtId="4" fontId="11" fillId="0" borderId="45" xfId="0" applyNumberFormat="1" applyFont="1" applyBorder="1" applyAlignment="1">
      <alignment horizontal="center"/>
    </xf>
    <xf numFmtId="4" fontId="0" fillId="0" borderId="36" xfId="0" applyNumberFormat="1" applyBorder="1"/>
    <xf numFmtId="4" fontId="0" fillId="0" borderId="35" xfId="0" applyNumberFormat="1" applyBorder="1"/>
    <xf numFmtId="4" fontId="0" fillId="0" borderId="37" xfId="0" applyNumberFormat="1" applyBorder="1"/>
    <xf numFmtId="4" fontId="0" fillId="0" borderId="40" xfId="0" applyNumberFormat="1" applyBorder="1"/>
    <xf numFmtId="0" fontId="7" fillId="0" borderId="0" xfId="0" applyFont="1" applyBorder="1" applyAlignment="1"/>
    <xf numFmtId="4" fontId="4" fillId="0" borderId="46" xfId="0" applyNumberFormat="1" applyFont="1" applyBorder="1"/>
    <xf numFmtId="0" fontId="7" fillId="0" borderId="47" xfId="0" applyFont="1" applyBorder="1" applyAlignment="1">
      <alignment horizontal="center"/>
    </xf>
    <xf numFmtId="4" fontId="4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3" fillId="7" borderId="38" xfId="0" applyNumberFormat="1" applyFont="1" applyFill="1" applyBorder="1"/>
    <xf numFmtId="4" fontId="11" fillId="2" borderId="22" xfId="0" applyNumberFormat="1" applyFont="1" applyFill="1" applyBorder="1"/>
    <xf numFmtId="4" fontId="4" fillId="0" borderId="0" xfId="0" applyNumberFormat="1" applyFont="1" applyFill="1" applyBorder="1"/>
    <xf numFmtId="0" fontId="8" fillId="2" borderId="47" xfId="0" applyFont="1" applyFill="1" applyBorder="1" applyAlignment="1">
      <alignment horizontal="left"/>
    </xf>
    <xf numFmtId="0" fontId="11" fillId="2" borderId="45" xfId="0" applyFont="1" applyFill="1" applyBorder="1"/>
    <xf numFmtId="0" fontId="12" fillId="0" borderId="10" xfId="0" applyFont="1" applyBorder="1"/>
    <xf numFmtId="0" fontId="0" fillId="0" borderId="10" xfId="0" applyBorder="1"/>
    <xf numFmtId="3" fontId="13" fillId="0" borderId="0" xfId="0" applyNumberFormat="1" applyFo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4" fontId="17" fillId="0" borderId="0" xfId="0" applyNumberFormat="1" applyFont="1"/>
    <xf numFmtId="3" fontId="17" fillId="0" borderId="0" xfId="0" applyNumberFormat="1" applyFont="1"/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/>
    <xf numFmtId="3" fontId="16" fillId="0" borderId="0" xfId="0" applyNumberFormat="1" applyFont="1"/>
    <xf numFmtId="4" fontId="14" fillId="0" borderId="48" xfId="0" applyNumberFormat="1" applyFont="1" applyBorder="1"/>
    <xf numFmtId="3" fontId="14" fillId="0" borderId="0" xfId="0" applyNumberFormat="1" applyFont="1"/>
    <xf numFmtId="4" fontId="16" fillId="0" borderId="0" xfId="0" applyNumberFormat="1" applyFont="1" applyFill="1"/>
    <xf numFmtId="4" fontId="16" fillId="0" borderId="14" xfId="0" applyNumberFormat="1" applyFont="1" applyBorder="1"/>
    <xf numFmtId="4" fontId="14" fillId="0" borderId="0" xfId="0" applyNumberFormat="1" applyFont="1" applyBorder="1"/>
    <xf numFmtId="4" fontId="14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/>
    <xf numFmtId="0" fontId="7" fillId="4" borderId="49" xfId="0" applyFont="1" applyFill="1" applyBorder="1"/>
    <xf numFmtId="0" fontId="14" fillId="4" borderId="23" xfId="0" applyFont="1" applyFill="1" applyBorder="1" applyAlignment="1">
      <alignment horizontal="center" vertical="top" wrapText="1"/>
    </xf>
    <xf numFmtId="0" fontId="7" fillId="4" borderId="47" xfId="0" applyFont="1" applyFill="1" applyBorder="1"/>
    <xf numFmtId="0" fontId="14" fillId="4" borderId="26" xfId="0" applyFont="1" applyFill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6" borderId="40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7" fillId="0" borderId="0" xfId="0" applyFont="1"/>
    <xf numFmtId="0" fontId="14" fillId="0" borderId="52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6" fillId="6" borderId="40" xfId="0" applyFont="1" applyFill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6" fillId="0" borderId="43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right" vertical="top" wrapText="1"/>
    </xf>
    <xf numFmtId="0" fontId="14" fillId="2" borderId="44" xfId="0" applyFont="1" applyFill="1" applyBorder="1" applyAlignment="1">
      <alignment horizontal="right" vertical="center" wrapText="1"/>
    </xf>
    <xf numFmtId="0" fontId="14" fillId="0" borderId="4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7" fillId="7" borderId="50" xfId="0" applyFont="1" applyFill="1" applyBorder="1" applyAlignment="1">
      <alignment vertical="top" wrapText="1"/>
    </xf>
    <xf numFmtId="4" fontId="14" fillId="7" borderId="5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>
      <alignment vertical="center" wrapText="1"/>
    </xf>
    <xf numFmtId="0" fontId="6" fillId="8" borderId="50" xfId="0" applyFont="1" applyFill="1" applyBorder="1" applyAlignment="1">
      <alignment vertical="top" wrapText="1"/>
    </xf>
    <xf numFmtId="0" fontId="7" fillId="8" borderId="53" xfId="0" applyFont="1" applyFill="1" applyBorder="1" applyAlignment="1">
      <alignment vertical="center" wrapText="1"/>
    </xf>
    <xf numFmtId="0" fontId="20" fillId="8" borderId="5" xfId="0" applyFont="1" applyFill="1" applyBorder="1" applyAlignment="1">
      <alignment horizontal="justify" vertical="center" wrapText="1"/>
    </xf>
    <xf numFmtId="4" fontId="14" fillId="8" borderId="36" xfId="0" applyNumberFormat="1" applyFont="1" applyFill="1" applyBorder="1" applyAlignment="1">
      <alignment vertical="center" wrapText="1"/>
    </xf>
    <xf numFmtId="0" fontId="7" fillId="7" borderId="5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/>
    </xf>
    <xf numFmtId="4" fontId="16" fillId="0" borderId="14" xfId="0" applyNumberFormat="1" applyFont="1" applyFill="1" applyBorder="1"/>
    <xf numFmtId="0" fontId="8" fillId="2" borderId="49" xfId="0" applyFont="1" applyFill="1" applyBorder="1" applyAlignment="1" applyProtection="1">
      <alignment horizontal="left"/>
      <protection locked="0"/>
    </xf>
    <xf numFmtId="0" fontId="11" fillId="2" borderId="54" xfId="0" applyFont="1" applyFill="1" applyBorder="1"/>
    <xf numFmtId="4" fontId="11" fillId="2" borderId="2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3" fontId="3" fillId="0" borderId="0" xfId="0" applyNumberFormat="1" applyFont="1" applyBorder="1"/>
    <xf numFmtId="4" fontId="25" fillId="0" borderId="0" xfId="0" applyNumberFormat="1" applyFont="1" applyAlignment="1"/>
    <xf numFmtId="0" fontId="3" fillId="0" borderId="55" xfId="0" applyFont="1" applyBorder="1"/>
    <xf numFmtId="4" fontId="3" fillId="0" borderId="55" xfId="0" applyNumberFormat="1" applyFont="1" applyBorder="1"/>
    <xf numFmtId="4" fontId="3" fillId="0" borderId="36" xfId="0" applyNumberFormat="1" applyFont="1" applyBorder="1"/>
    <xf numFmtId="4" fontId="11" fillId="0" borderId="8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5" borderId="24" xfId="0" applyNumberFormat="1" applyFont="1" applyFill="1" applyBorder="1"/>
    <xf numFmtId="4" fontId="11" fillId="0" borderId="9" xfId="0" applyNumberFormat="1" applyFont="1" applyBorder="1" applyAlignment="1">
      <alignment horizontal="center"/>
    </xf>
    <xf numFmtId="0" fontId="7" fillId="2" borderId="34" xfId="0" applyFont="1" applyFill="1" applyBorder="1"/>
    <xf numFmtId="3" fontId="21" fillId="0" borderId="0" xfId="0" applyNumberFormat="1" applyFont="1" applyBorder="1" applyAlignment="1">
      <alignment horizontal="left"/>
    </xf>
    <xf numFmtId="3" fontId="63" fillId="0" borderId="36" xfId="0" applyNumberFormat="1" applyFont="1" applyBorder="1"/>
    <xf numFmtId="0" fontId="6" fillId="6" borderId="41" xfId="0" applyFont="1" applyFill="1" applyBorder="1" applyAlignment="1">
      <alignment horizontal="center" vertical="top" wrapText="1"/>
    </xf>
    <xf numFmtId="0" fontId="7" fillId="6" borderId="32" xfId="0" applyFont="1" applyFill="1" applyBorder="1" applyAlignment="1">
      <alignment horizontal="center" vertical="top" wrapText="1"/>
    </xf>
    <xf numFmtId="0" fontId="14" fillId="0" borderId="44" xfId="0" applyFont="1" applyBorder="1" applyAlignment="1">
      <alignment horizontal="right" vertical="top" wrapText="1"/>
    </xf>
    <xf numFmtId="0" fontId="6" fillId="0" borderId="27" xfId="0" applyFont="1" applyBorder="1" applyAlignment="1">
      <alignment horizontal="right" vertical="top" wrapText="1"/>
    </xf>
    <xf numFmtId="0" fontId="7" fillId="2" borderId="50" xfId="0" applyFont="1" applyFill="1" applyBorder="1" applyAlignment="1">
      <alignment horizontal="center" vertical="center" wrapText="1"/>
    </xf>
    <xf numFmtId="4" fontId="14" fillId="2" borderId="5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166" fontId="23" fillId="0" borderId="0" xfId="3" applyNumberFormat="1" applyFont="1" applyProtection="1">
      <protection hidden="1"/>
    </xf>
    <xf numFmtId="165" fontId="23" fillId="0" borderId="0" xfId="3" applyNumberFormat="1" applyFont="1" applyProtection="1">
      <protection hidden="1"/>
    </xf>
    <xf numFmtId="166" fontId="27" fillId="0" borderId="0" xfId="3" applyNumberFormat="1" applyFont="1" applyAlignment="1" applyProtection="1">
      <alignment horizontal="centerContinuous"/>
      <protection hidden="1"/>
    </xf>
    <xf numFmtId="165" fontId="28" fillId="0" borderId="0" xfId="3" applyNumberFormat="1" applyFont="1" applyAlignment="1" applyProtection="1">
      <alignment horizontal="centerContinuous"/>
      <protection hidden="1"/>
    </xf>
    <xf numFmtId="166" fontId="28" fillId="0" borderId="0" xfId="3" applyNumberFormat="1" applyFont="1" applyProtection="1">
      <protection hidden="1"/>
    </xf>
    <xf numFmtId="166" fontId="1" fillId="0" borderId="0" xfId="3" applyNumberFormat="1" applyFont="1" applyProtection="1">
      <protection hidden="1"/>
    </xf>
    <xf numFmtId="165" fontId="23" fillId="0" borderId="0" xfId="3" applyNumberFormat="1" applyFont="1" applyAlignment="1" applyProtection="1">
      <alignment shrinkToFit="1"/>
      <protection hidden="1"/>
    </xf>
    <xf numFmtId="165" fontId="23" fillId="0" borderId="0" xfId="3" applyNumberFormat="1" applyFont="1" applyBorder="1" applyAlignment="1" applyProtection="1">
      <alignment shrinkToFit="1"/>
      <protection hidden="1"/>
    </xf>
    <xf numFmtId="165" fontId="23" fillId="0" borderId="18" xfId="3" applyNumberFormat="1" applyFont="1" applyBorder="1" applyAlignment="1" applyProtection="1">
      <alignment shrinkToFit="1"/>
      <protection hidden="1"/>
    </xf>
    <xf numFmtId="0" fontId="21" fillId="0" borderId="0" xfId="3" applyProtection="1">
      <protection hidden="1"/>
    </xf>
    <xf numFmtId="0" fontId="21" fillId="0" borderId="0" xfId="3"/>
    <xf numFmtId="165" fontId="23" fillId="0" borderId="14" xfId="3" applyNumberFormat="1" applyFont="1" applyBorder="1" applyAlignment="1" applyProtection="1">
      <alignment shrinkToFit="1"/>
      <protection hidden="1"/>
    </xf>
    <xf numFmtId="165" fontId="23" fillId="0" borderId="16" xfId="3" applyNumberFormat="1" applyFont="1" applyBorder="1" applyAlignment="1" applyProtection="1">
      <alignment shrinkToFit="1"/>
      <protection hidden="1"/>
    </xf>
    <xf numFmtId="3" fontId="1" fillId="0" borderId="0" xfId="0" applyNumberFormat="1" applyFont="1"/>
    <xf numFmtId="4" fontId="1" fillId="0" borderId="0" xfId="0" applyNumberFormat="1" applyFont="1"/>
    <xf numFmtId="0" fontId="7" fillId="6" borderId="35" xfId="0" applyFont="1" applyFill="1" applyBorder="1" applyAlignment="1">
      <alignment horizontal="center" vertical="top" wrapText="1"/>
    </xf>
    <xf numFmtId="0" fontId="14" fillId="2" borderId="47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top" wrapText="1"/>
    </xf>
    <xf numFmtId="4" fontId="7" fillId="6" borderId="57" xfId="0" applyNumberFormat="1" applyFont="1" applyFill="1" applyBorder="1" applyAlignment="1">
      <alignment horizontal="right" vertical="top" wrapText="1"/>
    </xf>
    <xf numFmtId="4" fontId="14" fillId="2" borderId="46" xfId="0" applyNumberFormat="1" applyFont="1" applyFill="1" applyBorder="1" applyAlignment="1">
      <alignment horizontal="right" vertical="center" wrapText="1"/>
    </xf>
    <xf numFmtId="4" fontId="7" fillId="8" borderId="11" xfId="0" applyNumberFormat="1" applyFont="1" applyFill="1" applyBorder="1"/>
    <xf numFmtId="4" fontId="6" fillId="0" borderId="11" xfId="0" applyNumberFormat="1" applyFont="1" applyBorder="1"/>
    <xf numFmtId="4" fontId="7" fillId="6" borderId="11" xfId="0" applyNumberFormat="1" applyFont="1" applyFill="1" applyBorder="1" applyAlignment="1">
      <alignment horizontal="right" vertical="top" wrapText="1"/>
    </xf>
    <xf numFmtId="4" fontId="7" fillId="6" borderId="58" xfId="0" applyNumberFormat="1" applyFont="1" applyFill="1" applyBorder="1" applyAlignment="1">
      <alignment horizontal="right" vertical="top" wrapText="1"/>
    </xf>
    <xf numFmtId="4" fontId="14" fillId="2" borderId="11" xfId="0" applyNumberFormat="1" applyFont="1" applyFill="1" applyBorder="1" applyAlignment="1">
      <alignment horizontal="right" vertical="center" wrapText="1"/>
    </xf>
    <xf numFmtId="4" fontId="14" fillId="7" borderId="59" xfId="0" applyNumberFormat="1" applyFont="1" applyFill="1" applyBorder="1" applyAlignment="1">
      <alignment horizontal="right" vertical="center" wrapText="1"/>
    </xf>
    <xf numFmtId="4" fontId="7" fillId="2" borderId="60" xfId="0" applyNumberFormat="1" applyFont="1" applyFill="1" applyBorder="1"/>
    <xf numFmtId="4" fontId="1" fillId="0" borderId="8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21" fillId="6" borderId="21" xfId="0" applyNumberFormat="1" applyFont="1" applyFill="1" applyBorder="1" applyAlignment="1">
      <alignment horizontal="right"/>
    </xf>
    <xf numFmtId="0" fontId="1" fillId="0" borderId="10" xfId="0" applyFont="1" applyBorder="1"/>
    <xf numFmtId="4" fontId="7" fillId="6" borderId="61" xfId="0" applyNumberFormat="1" applyFont="1" applyFill="1" applyBorder="1" applyAlignment="1">
      <alignment horizontal="right" vertical="top" wrapText="1"/>
    </xf>
    <xf numFmtId="4" fontId="1" fillId="0" borderId="62" xfId="0" applyNumberFormat="1" applyFont="1" applyBorder="1" applyAlignment="1"/>
    <xf numFmtId="4" fontId="1" fillId="0" borderId="62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4" fillId="0" borderId="34" xfId="0" applyFont="1" applyBorder="1" applyAlignment="1">
      <alignment vertical="center" wrapText="1"/>
    </xf>
    <xf numFmtId="4" fontId="6" fillId="0" borderId="38" xfId="0" applyNumberFormat="1" applyFont="1" applyBorder="1" applyAlignment="1">
      <alignment horizontal="right" vertical="top" wrapText="1"/>
    </xf>
    <xf numFmtId="165" fontId="23" fillId="0" borderId="0" xfId="1" applyNumberFormat="1" applyFont="1" applyFill="1" applyBorder="1" applyAlignment="1" applyProtection="1">
      <alignment shrinkToFit="1"/>
      <protection locked="0"/>
    </xf>
    <xf numFmtId="0" fontId="14" fillId="4" borderId="29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justify" vertical="top" wrapText="1"/>
    </xf>
    <xf numFmtId="0" fontId="16" fillId="0" borderId="30" xfId="0" applyFont="1" applyBorder="1" applyAlignment="1">
      <alignment horizontal="justify" vertical="top" wrapText="1"/>
    </xf>
    <xf numFmtId="0" fontId="17" fillId="0" borderId="30" xfId="0" applyFont="1" applyBorder="1" applyAlignment="1">
      <alignment horizontal="justify" vertical="top" wrapText="1"/>
    </xf>
    <xf numFmtId="0" fontId="20" fillId="6" borderId="63" xfId="0" applyFont="1" applyFill="1" applyBorder="1" applyAlignment="1">
      <alignment horizontal="justify" vertical="top" wrapText="1"/>
    </xf>
    <xf numFmtId="0" fontId="20" fillId="0" borderId="30" xfId="0" applyFont="1" applyBorder="1" applyAlignment="1">
      <alignment horizontal="justify" vertical="top" wrapText="1"/>
    </xf>
    <xf numFmtId="0" fontId="17" fillId="0" borderId="24" xfId="0" applyFont="1" applyBorder="1" applyAlignment="1">
      <alignment horizontal="justify" vertical="top" wrapText="1"/>
    </xf>
    <xf numFmtId="0" fontId="20" fillId="6" borderId="55" xfId="0" applyFont="1" applyFill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6" fillId="0" borderId="31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vertical="top" wrapText="1"/>
    </xf>
    <xf numFmtId="0" fontId="20" fillId="6" borderId="6" xfId="0" applyFont="1" applyFill="1" applyBorder="1" applyAlignment="1">
      <alignment horizontal="justify" vertical="top" wrapText="1"/>
    </xf>
    <xf numFmtId="4" fontId="14" fillId="4" borderId="41" xfId="0" applyNumberFormat="1" applyFont="1" applyFill="1" applyBorder="1" applyAlignment="1">
      <alignment horizontal="center" vertical="top" wrapText="1"/>
    </xf>
    <xf numFmtId="4" fontId="6" fillId="0" borderId="52" xfId="0" applyNumberFormat="1" applyFont="1" applyBorder="1" applyAlignment="1">
      <alignment horizontal="right" vertical="top" wrapText="1"/>
    </xf>
    <xf numFmtId="4" fontId="6" fillId="0" borderId="40" xfId="0" applyNumberFormat="1" applyFont="1" applyBorder="1" applyAlignment="1"/>
    <xf numFmtId="4" fontId="6" fillId="0" borderId="40" xfId="0" applyNumberFormat="1" applyFont="1" applyBorder="1" applyAlignment="1">
      <alignment horizontal="right" vertical="top" wrapText="1"/>
    </xf>
    <xf numFmtId="4" fontId="7" fillId="6" borderId="35" xfId="0" applyNumberFormat="1" applyFont="1" applyFill="1" applyBorder="1" applyAlignment="1">
      <alignment horizontal="right" vertical="top" wrapText="1"/>
    </xf>
    <xf numFmtId="4" fontId="6" fillId="0" borderId="36" xfId="0" applyNumberFormat="1" applyFont="1" applyBorder="1" applyAlignment="1">
      <alignment horizontal="right" vertical="top" wrapText="1"/>
    </xf>
    <xf numFmtId="4" fontId="6" fillId="0" borderId="35" xfId="0" applyNumberFormat="1" applyFont="1" applyBorder="1" applyAlignment="1">
      <alignment horizontal="right" vertical="top" wrapText="1"/>
    </xf>
    <xf numFmtId="4" fontId="64" fillId="0" borderId="35" xfId="0" applyNumberFormat="1" applyFont="1" applyFill="1" applyBorder="1" applyAlignment="1">
      <alignment horizontal="right" vertical="top" wrapText="1"/>
    </xf>
    <xf numFmtId="4" fontId="6" fillId="0" borderId="40" xfId="0" applyNumberFormat="1" applyFont="1" applyFill="1" applyBorder="1" applyAlignment="1">
      <alignment horizontal="right" vertical="top" wrapText="1"/>
    </xf>
    <xf numFmtId="4" fontId="6" fillId="0" borderId="36" xfId="0" applyNumberFormat="1" applyFont="1" applyBorder="1"/>
    <xf numFmtId="4" fontId="6" fillId="0" borderId="36" xfId="0" applyNumberFormat="1" applyFont="1" applyBorder="1" applyAlignment="1">
      <alignment horizontal="right"/>
    </xf>
    <xf numFmtId="4" fontId="7" fillId="6" borderId="37" xfId="0" applyNumberFormat="1" applyFont="1" applyFill="1" applyBorder="1" applyAlignment="1">
      <alignment horizontal="right" vertical="top" wrapText="1"/>
    </xf>
    <xf numFmtId="4" fontId="14" fillId="2" borderId="50" xfId="0" applyNumberFormat="1" applyFont="1" applyFill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top" wrapText="1"/>
    </xf>
    <xf numFmtId="4" fontId="6" fillId="0" borderId="51" xfId="0" applyNumberFormat="1" applyFont="1" applyBorder="1" applyAlignment="1">
      <alignment horizontal="right" vertical="top" wrapText="1"/>
    </xf>
    <xf numFmtId="4" fontId="6" fillId="0" borderId="35" xfId="0" applyNumberFormat="1" applyFont="1" applyFill="1" applyBorder="1" applyAlignment="1">
      <alignment horizontal="right" vertical="top" wrapText="1"/>
    </xf>
    <xf numFmtId="4" fontId="6" fillId="0" borderId="37" xfId="0" applyNumberFormat="1" applyFont="1" applyBorder="1" applyAlignment="1">
      <alignment horizontal="right" vertical="top" wrapText="1"/>
    </xf>
    <xf numFmtId="4" fontId="6" fillId="0" borderId="40" xfId="0" applyNumberFormat="1" applyFont="1" applyBorder="1" applyAlignment="1">
      <alignment horizontal="right"/>
    </xf>
    <xf numFmtId="4" fontId="14" fillId="2" borderId="47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vertical="center" wrapText="1"/>
    </xf>
    <xf numFmtId="4" fontId="7" fillId="6" borderId="51" xfId="0" applyNumberFormat="1" applyFont="1" applyFill="1" applyBorder="1" applyAlignment="1">
      <alignment horizontal="right" vertical="top" wrapText="1"/>
    </xf>
    <xf numFmtId="4" fontId="14" fillId="2" borderId="59" xfId="0" applyNumberFormat="1" applyFont="1" applyFill="1" applyBorder="1" applyAlignment="1">
      <alignment horizontal="right" vertical="center" wrapText="1"/>
    </xf>
    <xf numFmtId="4" fontId="6" fillId="0" borderId="58" xfId="0" applyNumberFormat="1" applyFont="1" applyBorder="1"/>
    <xf numFmtId="4" fontId="6" fillId="0" borderId="57" xfId="0" applyNumberFormat="1" applyFont="1" applyBorder="1"/>
    <xf numFmtId="4" fontId="6" fillId="0" borderId="64" xfId="0" applyNumberFormat="1" applyFont="1" applyBorder="1"/>
    <xf numFmtId="4" fontId="6" fillId="0" borderId="33" xfId="0" applyNumberFormat="1" applyFont="1" applyBorder="1"/>
    <xf numFmtId="4" fontId="16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4" fontId="14" fillId="0" borderId="0" xfId="0" applyNumberFormat="1" applyFont="1" applyFill="1" applyBorder="1" applyAlignment="1">
      <alignment vertical="center" wrapText="1"/>
    </xf>
    <xf numFmtId="4" fontId="1" fillId="0" borderId="36" xfId="0" applyNumberFormat="1" applyFont="1" applyBorder="1"/>
    <xf numFmtId="4" fontId="16" fillId="0" borderId="18" xfId="0" applyNumberFormat="1" applyFont="1" applyBorder="1"/>
    <xf numFmtId="4" fontId="7" fillId="0" borderId="48" xfId="0" applyNumberFormat="1" applyFont="1" applyBorder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3" fontId="1" fillId="0" borderId="0" xfId="0" applyNumberFormat="1" applyFont="1" applyBorder="1"/>
    <xf numFmtId="0" fontId="14" fillId="0" borderId="0" xfId="0" applyNumberFormat="1" applyFont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7" fillId="0" borderId="12" xfId="0" applyFont="1" applyBorder="1"/>
    <xf numFmtId="4" fontId="6" fillId="0" borderId="36" xfId="0" applyNumberFormat="1" applyFont="1" applyFill="1" applyBorder="1"/>
    <xf numFmtId="4" fontId="0" fillId="0" borderId="36" xfId="0" applyNumberFormat="1" applyFill="1" applyBorder="1"/>
    <xf numFmtId="4" fontId="6" fillId="0" borderId="37" xfId="0" applyNumberFormat="1" applyFont="1" applyFill="1" applyBorder="1" applyAlignment="1">
      <alignment horizontal="right" vertical="top" wrapText="1"/>
    </xf>
    <xf numFmtId="4" fontId="6" fillId="0" borderId="40" xfId="0" applyNumberFormat="1" applyFont="1" applyFill="1" applyBorder="1"/>
    <xf numFmtId="4" fontId="7" fillId="6" borderId="40" xfId="0" applyNumberFormat="1" applyFont="1" applyFill="1" applyBorder="1" applyAlignment="1">
      <alignment horizontal="right" vertical="top" wrapText="1"/>
    </xf>
    <xf numFmtId="4" fontId="7" fillId="6" borderId="62" xfId="0" applyNumberFormat="1" applyFont="1" applyFill="1" applyBorder="1" applyAlignment="1">
      <alignment horizontal="right" vertical="top" wrapText="1"/>
    </xf>
    <xf numFmtId="4" fontId="1" fillId="0" borderId="65" xfId="2" applyNumberFormat="1" applyFont="1" applyBorder="1" applyAlignment="1" applyProtection="1">
      <alignment shrinkToFit="1"/>
      <protection hidden="1"/>
    </xf>
    <xf numFmtId="2" fontId="2" fillId="0" borderId="0" xfId="0" applyNumberFormat="1" applyFont="1"/>
    <xf numFmtId="3" fontId="32" fillId="0" borderId="0" xfId="0" applyNumberFormat="1" applyFont="1" applyAlignment="1">
      <alignment horizontal="centerContinuous"/>
    </xf>
    <xf numFmtId="3" fontId="33" fillId="0" borderId="0" xfId="0" applyNumberFormat="1" applyFont="1"/>
    <xf numFmtId="3" fontId="34" fillId="0" borderId="0" xfId="0" applyNumberFormat="1" applyFont="1"/>
    <xf numFmtId="3" fontId="36" fillId="0" borderId="0" xfId="0" applyNumberFormat="1" applyFont="1" applyAlignment="1">
      <alignment horizontal="centerContinuous"/>
    </xf>
    <xf numFmtId="4" fontId="36" fillId="0" borderId="0" xfId="0" applyNumberFormat="1" applyFont="1" applyAlignment="1">
      <alignment horizontal="centerContinuous"/>
    </xf>
    <xf numFmtId="3" fontId="37" fillId="0" borderId="0" xfId="0" applyNumberFormat="1" applyFont="1"/>
    <xf numFmtId="3" fontId="33" fillId="0" borderId="0" xfId="0" applyNumberFormat="1" applyFont="1" applyAlignment="1">
      <alignment horizontal="centerContinuous"/>
    </xf>
    <xf numFmtId="3" fontId="34" fillId="0" borderId="0" xfId="0" applyNumberFormat="1" applyFont="1" applyAlignment="1">
      <alignment horizontal="left"/>
    </xf>
    <xf numFmtId="3" fontId="38" fillId="0" borderId="0" xfId="0" applyNumberFormat="1" applyFont="1" applyAlignment="1">
      <alignment horizontal="left"/>
    </xf>
    <xf numFmtId="4" fontId="32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left"/>
    </xf>
    <xf numFmtId="3" fontId="33" fillId="0" borderId="0" xfId="0" applyNumberFormat="1" applyFont="1" applyAlignment="1">
      <alignment horizontal="left"/>
    </xf>
    <xf numFmtId="4" fontId="39" fillId="0" borderId="0" xfId="0" applyNumberFormat="1" applyFont="1"/>
    <xf numFmtId="3" fontId="39" fillId="0" borderId="0" xfId="0" applyNumberFormat="1" applyFont="1"/>
    <xf numFmtId="3" fontId="38" fillId="0" borderId="0" xfId="0" applyNumberFormat="1" applyFont="1" applyAlignment="1">
      <alignment horizontal="right"/>
    </xf>
    <xf numFmtId="3" fontId="34" fillId="0" borderId="0" xfId="0" applyNumberFormat="1" applyFont="1" applyAlignment="1"/>
    <xf numFmtId="3" fontId="33" fillId="0" borderId="0" xfId="0" applyNumberFormat="1" applyFont="1" applyAlignment="1"/>
    <xf numFmtId="4" fontId="32" fillId="0" borderId="0" xfId="0" applyNumberFormat="1" applyFont="1" applyAlignment="1">
      <alignment horizontal="center"/>
    </xf>
    <xf numFmtId="4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4" fontId="33" fillId="0" borderId="0" xfId="0" applyNumberFormat="1" applyFont="1" applyAlignment="1"/>
    <xf numFmtId="4" fontId="40" fillId="0" borderId="0" xfId="0" applyNumberFormat="1" applyFont="1" applyAlignment="1">
      <alignment horizontal="centerContinuous"/>
    </xf>
    <xf numFmtId="3" fontId="40" fillId="0" borderId="0" xfId="0" applyNumberFormat="1" applyFont="1" applyAlignment="1">
      <alignment horizontal="centerContinuous"/>
    </xf>
    <xf numFmtId="3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Continuous"/>
    </xf>
    <xf numFmtId="4" fontId="39" fillId="0" borderId="0" xfId="0" applyNumberFormat="1" applyFont="1" applyAlignment="1"/>
    <xf numFmtId="3" fontId="39" fillId="0" borderId="0" xfId="0" applyNumberFormat="1" applyFont="1" applyAlignment="1"/>
    <xf numFmtId="3" fontId="39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40" fillId="0" borderId="0" xfId="0" applyNumberFormat="1" applyFont="1" applyAlignment="1"/>
    <xf numFmtId="4" fontId="33" fillId="0" borderId="0" xfId="0" applyNumberFormat="1" applyFont="1" applyAlignment="1">
      <alignment horizontal="right"/>
    </xf>
    <xf numFmtId="3" fontId="32" fillId="0" borderId="0" xfId="0" applyNumberFormat="1" applyFont="1"/>
    <xf numFmtId="3" fontId="40" fillId="0" borderId="0" xfId="0" applyNumberFormat="1" applyFont="1"/>
    <xf numFmtId="4" fontId="40" fillId="0" borderId="0" xfId="0" applyNumberFormat="1" applyFont="1" applyAlignment="1">
      <alignment horizontal="right"/>
    </xf>
    <xf numFmtId="4" fontId="39" fillId="0" borderId="14" xfId="0" applyNumberFormat="1" applyFont="1" applyBorder="1" applyAlignment="1">
      <alignment horizontal="right"/>
    </xf>
    <xf numFmtId="3" fontId="43" fillId="0" borderId="0" xfId="0" applyNumberFormat="1" applyFont="1"/>
    <xf numFmtId="4" fontId="38" fillId="0" borderId="0" xfId="0" applyNumberFormat="1" applyFont="1"/>
    <xf numFmtId="3" fontId="38" fillId="0" borderId="0" xfId="0" applyNumberFormat="1" applyFont="1"/>
    <xf numFmtId="4" fontId="39" fillId="0" borderId="0" xfId="0" applyNumberFormat="1" applyFont="1" applyBorder="1" applyAlignment="1">
      <alignment horizontal="right"/>
    </xf>
    <xf numFmtId="4" fontId="39" fillId="0" borderId="63" xfId="0" applyNumberFormat="1" applyFont="1" applyBorder="1"/>
    <xf numFmtId="4" fontId="44" fillId="0" borderId="0" xfId="0" applyNumberFormat="1" applyFont="1"/>
    <xf numFmtId="4" fontId="33" fillId="0" borderId="0" xfId="0" applyNumberFormat="1" applyFont="1" applyBorder="1" applyAlignment="1">
      <alignment horizontal="right"/>
    </xf>
    <xf numFmtId="0" fontId="33" fillId="0" borderId="0" xfId="0" applyFont="1"/>
    <xf numFmtId="4" fontId="41" fillId="0" borderId="0" xfId="0" applyNumberFormat="1" applyFont="1"/>
    <xf numFmtId="4" fontId="33" fillId="0" borderId="0" xfId="0" applyNumberFormat="1" applyFont="1" applyBorder="1"/>
    <xf numFmtId="4" fontId="33" fillId="0" borderId="0" xfId="0" applyNumberFormat="1" applyFont="1"/>
    <xf numFmtId="3" fontId="33" fillId="0" borderId="0" xfId="0" applyNumberFormat="1" applyFont="1" applyBorder="1" applyAlignment="1">
      <alignment horizontal="right"/>
    </xf>
    <xf numFmtId="4" fontId="39" fillId="0" borderId="0" xfId="0" applyNumberFormat="1" applyFont="1" applyBorder="1"/>
    <xf numFmtId="4" fontId="42" fillId="0" borderId="12" xfId="0" applyNumberFormat="1" applyFont="1" applyBorder="1"/>
    <xf numFmtId="3" fontId="42" fillId="0" borderId="0" xfId="0" applyNumberFormat="1" applyFont="1"/>
    <xf numFmtId="3" fontId="40" fillId="0" borderId="0" xfId="0" applyNumberFormat="1" applyFont="1" applyAlignment="1">
      <alignment horizontal="right"/>
    </xf>
    <xf numFmtId="4" fontId="42" fillId="0" borderId="0" xfId="0" applyNumberFormat="1" applyFont="1" applyBorder="1"/>
    <xf numFmtId="4" fontId="39" fillId="0" borderId="14" xfId="0" applyNumberFormat="1" applyFont="1" applyBorder="1"/>
    <xf numFmtId="4" fontId="42" fillId="0" borderId="0" xfId="0" applyNumberFormat="1" applyFont="1"/>
    <xf numFmtId="4" fontId="42" fillId="0" borderId="0" xfId="0" applyNumberFormat="1" applyFont="1" applyBorder="1" applyAlignment="1">
      <alignment horizontal="right"/>
    </xf>
    <xf numFmtId="4" fontId="39" fillId="0" borderId="0" xfId="0" applyNumberFormat="1" applyFont="1" applyFill="1"/>
    <xf numFmtId="4" fontId="40" fillId="0" borderId="0" xfId="0" applyNumberFormat="1" applyFont="1" applyBorder="1" applyAlignment="1">
      <alignment horizontal="right"/>
    </xf>
    <xf numFmtId="4" fontId="39" fillId="0" borderId="0" xfId="0" applyNumberFormat="1" applyFont="1" applyBorder="1" applyAlignment="1"/>
    <xf numFmtId="4" fontId="42" fillId="0" borderId="16" xfId="0" applyNumberFormat="1" applyFont="1" applyBorder="1"/>
    <xf numFmtId="3" fontId="39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/>
    <xf numFmtId="0" fontId="32" fillId="0" borderId="0" xfId="0" applyFont="1" applyAlignment="1">
      <alignment horizontal="centerContinuous"/>
    </xf>
    <xf numFmtId="4" fontId="38" fillId="0" borderId="0" xfId="0" applyNumberFormat="1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4" fontId="32" fillId="0" borderId="0" xfId="0" applyNumberFormat="1" applyFont="1"/>
    <xf numFmtId="3" fontId="38" fillId="0" borderId="0" xfId="0" applyNumberFormat="1" applyFont="1" applyAlignment="1">
      <alignment horizontal="centerContinuous"/>
    </xf>
    <xf numFmtId="4" fontId="38" fillId="0" borderId="0" xfId="0" applyNumberFormat="1" applyFont="1" applyFill="1"/>
    <xf numFmtId="4" fontId="39" fillId="0" borderId="14" xfId="0" applyNumberFormat="1" applyFont="1" applyFill="1" applyBorder="1"/>
    <xf numFmtId="4" fontId="41" fillId="0" borderId="0" xfId="0" applyNumberFormat="1" applyFont="1" applyFill="1"/>
    <xf numFmtId="4" fontId="42" fillId="0" borderId="0" xfId="0" applyNumberFormat="1" applyFont="1" applyFill="1"/>
    <xf numFmtId="3" fontId="33" fillId="0" borderId="0" xfId="0" quotePrefix="1" applyNumberFormat="1" applyFont="1"/>
    <xf numFmtId="4" fontId="45" fillId="0" borderId="0" xfId="0" applyNumberFormat="1" applyFont="1" applyFill="1"/>
    <xf numFmtId="3" fontId="33" fillId="0" borderId="0" xfId="0" applyNumberFormat="1" applyFont="1" applyBorder="1"/>
    <xf numFmtId="4" fontId="39" fillId="0" borderId="0" xfId="0" applyNumberFormat="1" applyFont="1" applyFill="1" applyAlignment="1">
      <alignment vertical="center" shrinkToFit="1"/>
    </xf>
    <xf numFmtId="4" fontId="39" fillId="0" borderId="14" xfId="0" applyNumberFormat="1" applyFont="1" applyFill="1" applyBorder="1" applyAlignment="1">
      <alignment vertical="center" shrinkToFit="1"/>
    </xf>
    <xf numFmtId="10" fontId="39" fillId="0" borderId="0" xfId="0" applyNumberFormat="1" applyFont="1" applyBorder="1" applyAlignment="1">
      <alignment horizontal="right"/>
    </xf>
    <xf numFmtId="4" fontId="46" fillId="0" borderId="18" xfId="0" applyNumberFormat="1" applyFont="1" applyFill="1" applyBorder="1"/>
    <xf numFmtId="3" fontId="40" fillId="0" borderId="0" xfId="0" applyNumberFormat="1" applyFont="1" applyBorder="1"/>
    <xf numFmtId="4" fontId="45" fillId="0" borderId="0" xfId="0" applyNumberFormat="1" applyFont="1" applyFill="1" applyBorder="1"/>
    <xf numFmtId="3" fontId="39" fillId="0" borderId="0" xfId="0" applyNumberFormat="1" applyFont="1" applyBorder="1"/>
    <xf numFmtId="4" fontId="41" fillId="0" borderId="0" xfId="0" applyNumberFormat="1" applyFont="1" applyFill="1" applyBorder="1"/>
    <xf numFmtId="3" fontId="40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4" fontId="42" fillId="0" borderId="18" xfId="0" applyNumberFormat="1" applyFont="1" applyFill="1" applyBorder="1"/>
    <xf numFmtId="4" fontId="42" fillId="0" borderId="18" xfId="0" applyNumberFormat="1" applyFont="1" applyBorder="1" applyAlignment="1"/>
    <xf numFmtId="0" fontId="33" fillId="0" borderId="0" xfId="0" applyFont="1" applyBorder="1" applyAlignment="1">
      <alignment horizontal="left" wrapText="1"/>
    </xf>
    <xf numFmtId="3" fontId="40" fillId="0" borderId="0" xfId="0" applyNumberFormat="1" applyFont="1" applyBorder="1" applyAlignment="1">
      <alignment horizontal="centerContinuous"/>
    </xf>
    <xf numFmtId="3" fontId="33" fillId="0" borderId="0" xfId="0" applyNumberFormat="1" applyFont="1" applyBorder="1" applyAlignment="1"/>
    <xf numFmtId="4" fontId="33" fillId="0" borderId="0" xfId="0" applyNumberFormat="1" applyFont="1" applyAlignment="1">
      <alignment horizontal="centerContinuous"/>
    </xf>
    <xf numFmtId="3" fontId="33" fillId="0" borderId="0" xfId="0" applyNumberFormat="1" applyFont="1" applyAlignment="1">
      <alignment horizontal="justify"/>
    </xf>
    <xf numFmtId="4" fontId="33" fillId="0" borderId="0" xfId="0" applyNumberFormat="1" applyFont="1" applyAlignment="1">
      <alignment horizontal="justify"/>
    </xf>
    <xf numFmtId="3" fontId="4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33" fillId="0" borderId="0" xfId="0" applyNumberFormat="1" applyFont="1" applyAlignment="1">
      <alignment wrapText="1"/>
    </xf>
    <xf numFmtId="4" fontId="6" fillId="8" borderId="35" xfId="0" applyNumberFormat="1" applyFont="1" applyFill="1" applyBorder="1" applyAlignment="1">
      <alignment horizontal="right" vertical="top" wrapText="1"/>
    </xf>
    <xf numFmtId="4" fontId="6" fillId="8" borderId="36" xfId="0" applyNumberFormat="1" applyFont="1" applyFill="1" applyBorder="1"/>
    <xf numFmtId="4" fontId="1" fillId="0" borderId="35" xfId="0" applyNumberFormat="1" applyFont="1" applyBorder="1" applyAlignment="1">
      <alignment horizontal="right" vertical="top" wrapText="1"/>
    </xf>
    <xf numFmtId="4" fontId="1" fillId="0" borderId="0" xfId="0" applyNumberFormat="1" applyFont="1" applyFill="1" applyBorder="1"/>
    <xf numFmtId="0" fontId="49" fillId="0" borderId="0" xfId="0" applyFont="1" applyProtection="1">
      <protection hidden="1"/>
    </xf>
    <xf numFmtId="0" fontId="49" fillId="0" borderId="66" xfId="0" applyFont="1" applyBorder="1" applyProtection="1">
      <protection hidden="1"/>
    </xf>
    <xf numFmtId="0" fontId="50" fillId="0" borderId="66" xfId="0" applyFont="1" applyBorder="1" applyProtection="1">
      <protection hidden="1"/>
    </xf>
    <xf numFmtId="0" fontId="50" fillId="0" borderId="0" xfId="0" applyFont="1" applyAlignment="1" applyProtection="1">
      <alignment horizontal="right"/>
      <protection hidden="1"/>
    </xf>
    <xf numFmtId="0" fontId="49" fillId="0" borderId="67" xfId="0" applyFont="1" applyBorder="1" applyProtection="1">
      <protection hidden="1"/>
    </xf>
    <xf numFmtId="0" fontId="50" fillId="0" borderId="67" xfId="0" applyFont="1" applyBorder="1" applyProtection="1">
      <protection hidden="1"/>
    </xf>
    <xf numFmtId="0" fontId="49" fillId="0" borderId="0" xfId="0" applyFont="1" applyBorder="1" applyProtection="1">
      <protection hidden="1"/>
    </xf>
    <xf numFmtId="0" fontId="50" fillId="0" borderId="0" xfId="0" applyFont="1" applyBorder="1" applyProtection="1"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53" fillId="0" borderId="68" xfId="0" applyFont="1" applyBorder="1" applyProtection="1">
      <protection hidden="1"/>
    </xf>
    <xf numFmtId="0" fontId="49" fillId="0" borderId="69" xfId="0" applyFont="1" applyBorder="1" applyProtection="1">
      <protection hidden="1"/>
    </xf>
    <xf numFmtId="0" fontId="53" fillId="0" borderId="0" xfId="0" applyFont="1" applyBorder="1" applyProtection="1">
      <protection hidden="1"/>
    </xf>
    <xf numFmtId="0" fontId="49" fillId="0" borderId="70" xfId="0" applyFont="1" applyBorder="1" applyProtection="1"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53" fillId="0" borderId="66" xfId="0" applyFont="1" applyBorder="1" applyProtection="1">
      <protection hidden="1"/>
    </xf>
    <xf numFmtId="0" fontId="49" fillId="0" borderId="71" xfId="0" applyFont="1" applyBorder="1" applyProtection="1">
      <protection hidden="1"/>
    </xf>
    <xf numFmtId="0" fontId="53" fillId="0" borderId="72" xfId="0" applyFont="1" applyBorder="1" applyProtection="1">
      <protection hidden="1"/>
    </xf>
    <xf numFmtId="0" fontId="53" fillId="0" borderId="69" xfId="0" applyFont="1" applyBorder="1" applyProtection="1">
      <protection hidden="1"/>
    </xf>
    <xf numFmtId="0" fontId="53" fillId="0" borderId="0" xfId="0" applyFont="1" applyProtection="1">
      <protection hidden="1"/>
    </xf>
    <xf numFmtId="0" fontId="53" fillId="0" borderId="73" xfId="0" applyFont="1" applyBorder="1" applyProtection="1">
      <protection hidden="1"/>
    </xf>
    <xf numFmtId="0" fontId="53" fillId="0" borderId="70" xfId="0" applyFont="1" applyBorder="1" applyProtection="1">
      <protection hidden="1"/>
    </xf>
    <xf numFmtId="0" fontId="53" fillId="0" borderId="74" xfId="0" applyFont="1" applyBorder="1" applyProtection="1">
      <protection hidden="1"/>
    </xf>
    <xf numFmtId="0" fontId="49" fillId="0" borderId="68" xfId="0" applyFont="1" applyBorder="1" applyProtection="1">
      <protection hidden="1"/>
    </xf>
    <xf numFmtId="0" fontId="49" fillId="0" borderId="75" xfId="0" applyFont="1" applyBorder="1" applyProtection="1">
      <protection hidden="1"/>
    </xf>
    <xf numFmtId="0" fontId="49" fillId="0" borderId="76" xfId="0" applyFont="1" applyBorder="1" applyProtection="1">
      <protection hidden="1"/>
    </xf>
    <xf numFmtId="49" fontId="53" fillId="0" borderId="0" xfId="0" applyNumberFormat="1" applyFont="1" applyBorder="1" applyAlignment="1" applyProtection="1">
      <alignment horizontal="center"/>
      <protection hidden="1"/>
    </xf>
    <xf numFmtId="0" fontId="49" fillId="0" borderId="77" xfId="0" applyFont="1" applyBorder="1" applyProtection="1">
      <protection hidden="1"/>
    </xf>
    <xf numFmtId="0" fontId="52" fillId="0" borderId="78" xfId="0" applyFont="1" applyBorder="1" applyProtection="1">
      <protection hidden="1"/>
    </xf>
    <xf numFmtId="0" fontId="52" fillId="0" borderId="67" xfId="0" applyFont="1" applyBorder="1" applyProtection="1">
      <protection hidden="1"/>
    </xf>
    <xf numFmtId="0" fontId="53" fillId="0" borderId="67" xfId="0" applyFont="1" applyBorder="1" applyProtection="1">
      <protection hidden="1"/>
    </xf>
    <xf numFmtId="0" fontId="52" fillId="0" borderId="0" xfId="0" applyFont="1" applyProtection="1">
      <protection hidden="1"/>
    </xf>
    <xf numFmtId="0" fontId="52" fillId="0" borderId="67" xfId="0" applyFont="1" applyBorder="1" applyAlignment="1" applyProtection="1">
      <alignment horizontal="right"/>
      <protection hidden="1"/>
    </xf>
    <xf numFmtId="0" fontId="52" fillId="0" borderId="79" xfId="0" applyFont="1" applyBorder="1" applyProtection="1">
      <protection hidden="1"/>
    </xf>
    <xf numFmtId="0" fontId="49" fillId="0" borderId="72" xfId="0" applyFont="1" applyBorder="1" applyProtection="1">
      <protection hidden="1"/>
    </xf>
    <xf numFmtId="0" fontId="56" fillId="0" borderId="0" xfId="0" applyFont="1" applyBorder="1" applyProtection="1">
      <protection hidden="1"/>
    </xf>
    <xf numFmtId="0" fontId="53" fillId="0" borderId="0" xfId="0" applyFont="1" applyBorder="1" applyAlignment="1" applyProtection="1">
      <alignment horizontal="right"/>
      <protection hidden="1"/>
    </xf>
    <xf numFmtId="0" fontId="53" fillId="0" borderId="77" xfId="0" applyFont="1" applyBorder="1" applyProtection="1">
      <protection hidden="1"/>
    </xf>
    <xf numFmtId="49" fontId="53" fillId="0" borderId="0" xfId="0" applyNumberFormat="1" applyFont="1" applyBorder="1" applyAlignment="1" applyProtection="1">
      <alignment horizontal="left"/>
      <protection hidden="1"/>
    </xf>
    <xf numFmtId="0" fontId="53" fillId="0" borderId="78" xfId="0" applyFont="1" applyBorder="1" applyProtection="1">
      <protection hidden="1"/>
    </xf>
    <xf numFmtId="0" fontId="53" fillId="0" borderId="79" xfId="0" applyFont="1" applyBorder="1" applyProtection="1">
      <protection hidden="1"/>
    </xf>
    <xf numFmtId="0" fontId="53" fillId="0" borderId="71" xfId="0" applyFont="1" applyBorder="1" applyProtection="1">
      <protection hidden="1"/>
    </xf>
    <xf numFmtId="0" fontId="57" fillId="0" borderId="0" xfId="0" applyFont="1" applyBorder="1" applyProtection="1">
      <protection hidden="1"/>
    </xf>
    <xf numFmtId="0" fontId="49" fillId="0" borderId="73" xfId="0" applyFont="1" applyBorder="1" applyProtection="1">
      <protection hidden="1"/>
    </xf>
    <xf numFmtId="0" fontId="49" fillId="0" borderId="74" xfId="0" applyFont="1" applyBorder="1" applyProtection="1">
      <protection hidden="1"/>
    </xf>
    <xf numFmtId="0" fontId="49" fillId="0" borderId="78" xfId="0" applyFont="1" applyBorder="1" applyProtection="1">
      <protection hidden="1"/>
    </xf>
    <xf numFmtId="0" fontId="56" fillId="0" borderId="78" xfId="0" applyFont="1" applyBorder="1" applyAlignment="1" applyProtection="1">
      <alignment vertical="center"/>
      <protection hidden="1"/>
    </xf>
    <xf numFmtId="0" fontId="56" fillId="0" borderId="67" xfId="0" applyFont="1" applyBorder="1" applyAlignment="1" applyProtection="1">
      <alignment vertical="center"/>
      <protection hidden="1"/>
    </xf>
    <xf numFmtId="0" fontId="56" fillId="0" borderId="79" xfId="0" applyFont="1" applyBorder="1" applyAlignment="1" applyProtection="1">
      <alignment vertical="center"/>
      <protection hidden="1"/>
    </xf>
    <xf numFmtId="0" fontId="53" fillId="0" borderId="76" xfId="0" applyFont="1" applyBorder="1" applyProtection="1">
      <protection hidden="1"/>
    </xf>
    <xf numFmtId="49" fontId="53" fillId="0" borderId="0" xfId="0" applyNumberFormat="1" applyFont="1" applyBorder="1" applyAlignment="1" applyProtection="1">
      <alignment horizontal="center" vertical="center"/>
      <protection hidden="1"/>
    </xf>
    <xf numFmtId="167" fontId="53" fillId="0" borderId="74" xfId="0" applyNumberFormat="1" applyFont="1" applyBorder="1" applyProtection="1">
      <protection hidden="1"/>
    </xf>
    <xf numFmtId="167" fontId="53" fillId="0" borderId="66" xfId="0" applyNumberFormat="1" applyFont="1" applyBorder="1" applyProtection="1">
      <protection hidden="1"/>
    </xf>
    <xf numFmtId="167" fontId="53" fillId="0" borderId="71" xfId="0" applyNumberFormat="1" applyFont="1" applyBorder="1" applyProtection="1">
      <protection hidden="1"/>
    </xf>
    <xf numFmtId="0" fontId="53" fillId="0" borderId="75" xfId="0" applyFont="1" applyBorder="1" applyProtection="1">
      <protection hidden="1"/>
    </xf>
    <xf numFmtId="0" fontId="53" fillId="0" borderId="80" xfId="0" applyFont="1" applyBorder="1" applyProtection="1">
      <protection hidden="1"/>
    </xf>
    <xf numFmtId="0" fontId="53" fillId="0" borderId="81" xfId="0" applyFont="1" applyBorder="1" applyProtection="1">
      <protection hidden="1"/>
    </xf>
    <xf numFmtId="0" fontId="53" fillId="0" borderId="82" xfId="0" applyFont="1" applyBorder="1" applyProtection="1">
      <protection hidden="1"/>
    </xf>
    <xf numFmtId="0" fontId="49" fillId="0" borderId="83" xfId="0" applyFont="1" applyBorder="1" applyProtection="1">
      <protection hidden="1"/>
    </xf>
    <xf numFmtId="0" fontId="53" fillId="0" borderId="68" xfId="0" applyFont="1" applyBorder="1" applyAlignment="1" applyProtection="1">
      <alignment horizontal="center"/>
      <protection hidden="1"/>
    </xf>
    <xf numFmtId="0" fontId="49" fillId="0" borderId="69" xfId="0" applyFont="1" applyBorder="1" applyProtection="1">
      <protection locked="0" hidden="1"/>
    </xf>
    <xf numFmtId="0" fontId="59" fillId="8" borderId="0" xfId="0" applyNumberFormat="1" applyFont="1" applyFill="1" applyProtection="1">
      <protection locked="0" hidden="1"/>
    </xf>
    <xf numFmtId="0" fontId="59" fillId="0" borderId="0" xfId="0" applyFont="1" applyProtection="1">
      <protection hidden="1"/>
    </xf>
    <xf numFmtId="167" fontId="49" fillId="0" borderId="68" xfId="0" applyNumberFormat="1" applyFont="1" applyBorder="1" applyProtection="1">
      <protection hidden="1"/>
    </xf>
    <xf numFmtId="167" fontId="49" fillId="0" borderId="69" xfId="0" applyNumberFormat="1" applyFont="1" applyBorder="1" applyProtection="1">
      <protection hidden="1"/>
    </xf>
    <xf numFmtId="167" fontId="49" fillId="0" borderId="0" xfId="0" applyNumberFormat="1" applyFont="1" applyBorder="1" applyProtection="1">
      <protection hidden="1"/>
    </xf>
    <xf numFmtId="167" fontId="49" fillId="0" borderId="70" xfId="0" applyNumberFormat="1" applyFont="1" applyBorder="1" applyProtection="1">
      <protection hidden="1"/>
    </xf>
    <xf numFmtId="167" fontId="49" fillId="0" borderId="77" xfId="0" applyNumberFormat="1" applyFont="1" applyBorder="1" applyProtection="1">
      <protection hidden="1"/>
    </xf>
    <xf numFmtId="167" fontId="49" fillId="0" borderId="0" xfId="0" applyNumberFormat="1" applyFont="1" applyBorder="1" applyAlignment="1" applyProtection="1">
      <alignment horizontal="right"/>
      <protection hidden="1"/>
    </xf>
    <xf numFmtId="167" fontId="49" fillId="0" borderId="70" xfId="0" applyNumberFormat="1" applyFont="1" applyBorder="1" applyAlignment="1" applyProtection="1">
      <alignment horizontal="right"/>
      <protection hidden="1"/>
    </xf>
    <xf numFmtId="167" fontId="49" fillId="0" borderId="72" xfId="0" applyNumberFormat="1" applyFont="1" applyBorder="1" applyProtection="1">
      <protection hidden="1"/>
    </xf>
    <xf numFmtId="0" fontId="60" fillId="0" borderId="0" xfId="0" applyFont="1" applyBorder="1" applyProtection="1">
      <protection hidden="1"/>
    </xf>
    <xf numFmtId="167" fontId="49" fillId="0" borderId="73" xfId="0" applyNumberFormat="1" applyFont="1" applyBorder="1" applyProtection="1">
      <protection hidden="1"/>
    </xf>
    <xf numFmtId="167" fontId="49" fillId="0" borderId="74" xfId="0" applyNumberFormat="1" applyFont="1" applyBorder="1" applyProtection="1">
      <protection hidden="1"/>
    </xf>
    <xf numFmtId="167" fontId="49" fillId="0" borderId="66" xfId="0" applyNumberFormat="1" applyFont="1" applyBorder="1" applyProtection="1">
      <protection hidden="1"/>
    </xf>
    <xf numFmtId="167" fontId="49" fillId="0" borderId="71" xfId="0" applyNumberFormat="1" applyFont="1" applyBorder="1" applyProtection="1">
      <protection hidden="1"/>
    </xf>
    <xf numFmtId="167" fontId="0" fillId="0" borderId="66" xfId="0" applyNumberFormat="1" applyBorder="1" applyAlignment="1" applyProtection="1">
      <protection hidden="1"/>
    </xf>
    <xf numFmtId="167" fontId="0" fillId="0" borderId="71" xfId="0" applyNumberFormat="1" applyBorder="1" applyAlignment="1" applyProtection="1">
      <protection hidden="1"/>
    </xf>
    <xf numFmtId="0" fontId="61" fillId="0" borderId="0" xfId="0" applyFont="1" applyBorder="1" applyProtection="1">
      <protection hidden="1"/>
    </xf>
    <xf numFmtId="167" fontId="49" fillId="0" borderId="84" xfId="0" applyNumberFormat="1" applyFont="1" applyBorder="1" applyAlignment="1" applyProtection="1">
      <protection hidden="1"/>
    </xf>
    <xf numFmtId="167" fontId="49" fillId="0" borderId="0" xfId="0" applyNumberFormat="1" applyFont="1" applyBorder="1" applyAlignment="1" applyProtection="1">
      <protection hidden="1"/>
    </xf>
    <xf numFmtId="167" fontId="49" fillId="0" borderId="74" xfId="0" applyNumberFormat="1" applyFont="1" applyBorder="1" applyAlignment="1" applyProtection="1">
      <protection hidden="1"/>
    </xf>
    <xf numFmtId="0" fontId="62" fillId="0" borderId="0" xfId="0" applyFont="1" applyBorder="1" applyProtection="1">
      <protection hidden="1"/>
    </xf>
    <xf numFmtId="0" fontId="49" fillId="0" borderId="0" xfId="0" applyFont="1" applyBorder="1" applyAlignment="1" applyProtection="1">
      <alignment horizontal="right"/>
      <protection hidden="1"/>
    </xf>
    <xf numFmtId="167" fontId="49" fillId="0" borderId="0" xfId="0" applyNumberFormat="1" applyFont="1" applyProtection="1">
      <protection hidden="1"/>
    </xf>
    <xf numFmtId="0" fontId="40" fillId="0" borderId="0" xfId="0" applyFont="1" applyBorder="1" applyProtection="1">
      <protection hidden="1"/>
    </xf>
    <xf numFmtId="167" fontId="49" fillId="0" borderId="0" xfId="0" applyNumberFormat="1" applyFont="1" applyFill="1" applyBorder="1" applyAlignment="1" applyProtection="1">
      <protection hidden="1"/>
    </xf>
    <xf numFmtId="0" fontId="33" fillId="0" borderId="72" xfId="0" applyFont="1" applyBorder="1" applyProtection="1">
      <protection hidden="1"/>
    </xf>
    <xf numFmtId="0" fontId="40" fillId="0" borderId="68" xfId="0" applyFont="1" applyBorder="1" applyProtection="1">
      <protection hidden="1"/>
    </xf>
    <xf numFmtId="0" fontId="33" fillId="0" borderId="68" xfId="0" applyFont="1" applyBorder="1" applyProtection="1">
      <protection hidden="1"/>
    </xf>
    <xf numFmtId="0" fontId="33" fillId="0" borderId="69" xfId="0" applyFont="1" applyBorder="1" applyProtection="1">
      <protection hidden="1"/>
    </xf>
    <xf numFmtId="0" fontId="33" fillId="0" borderId="0" xfId="0" applyFont="1" applyProtection="1">
      <protection hidden="1"/>
    </xf>
    <xf numFmtId="0" fontId="33" fillId="0" borderId="74" xfId="0" applyFont="1" applyBorder="1" applyProtection="1">
      <protection hidden="1"/>
    </xf>
    <xf numFmtId="0" fontId="33" fillId="0" borderId="66" xfId="0" applyFont="1" applyBorder="1" applyProtection="1">
      <protection hidden="1"/>
    </xf>
    <xf numFmtId="0" fontId="33" fillId="0" borderId="71" xfId="0" applyFont="1" applyBorder="1" applyProtection="1">
      <protection hidden="1"/>
    </xf>
    <xf numFmtId="0" fontId="33" fillId="0" borderId="73" xfId="0" applyFont="1" applyBorder="1" applyProtection="1">
      <protection hidden="1"/>
    </xf>
    <xf numFmtId="0" fontId="33" fillId="0" borderId="0" xfId="0" applyFont="1" applyBorder="1" applyProtection="1">
      <protection hidden="1"/>
    </xf>
    <xf numFmtId="0" fontId="33" fillId="0" borderId="77" xfId="0" applyFont="1" applyBorder="1" applyProtection="1">
      <protection hidden="1"/>
    </xf>
    <xf numFmtId="0" fontId="33" fillId="0" borderId="70" xfId="0" applyFont="1" applyBorder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167" fontId="33" fillId="0" borderId="0" xfId="0" applyNumberFormat="1" applyFont="1" applyAlignment="1" applyProtection="1">
      <alignment vertical="center"/>
      <protection hidden="1"/>
    </xf>
    <xf numFmtId="0" fontId="62" fillId="0" borderId="0" xfId="0" applyFont="1" applyProtection="1">
      <protection hidden="1"/>
    </xf>
    <xf numFmtId="0" fontId="62" fillId="0" borderId="0" xfId="0" applyFont="1" applyAlignment="1" applyProtection="1">
      <alignment horizontal="right"/>
      <protection hidden="1"/>
    </xf>
    <xf numFmtId="4" fontId="7" fillId="0" borderId="0" xfId="0" applyNumberFormat="1" applyFont="1"/>
    <xf numFmtId="0" fontId="68" fillId="0" borderId="0" xfId="0" applyFont="1" applyAlignment="1">
      <alignment horizontal="left"/>
    </xf>
    <xf numFmtId="10" fontId="64" fillId="0" borderId="0" xfId="0" applyNumberFormat="1" applyFont="1"/>
    <xf numFmtId="0" fontId="69" fillId="0" borderId="0" xfId="0" applyFont="1"/>
    <xf numFmtId="0" fontId="68" fillId="0" borderId="0" xfId="0" applyFont="1" applyBorder="1" applyAlignment="1">
      <alignment horizontal="left"/>
    </xf>
    <xf numFmtId="10" fontId="68" fillId="0" borderId="0" xfId="0" applyNumberFormat="1" applyFont="1" applyAlignment="1">
      <alignment horizontal="left"/>
    </xf>
    <xf numFmtId="0" fontId="64" fillId="0" borderId="0" xfId="0" applyFont="1"/>
    <xf numFmtId="0" fontId="64" fillId="0" borderId="0" xfId="0" applyFont="1" applyBorder="1"/>
    <xf numFmtId="14" fontId="70" fillId="0" borderId="0" xfId="0" applyNumberFormat="1" applyFont="1" applyAlignment="1">
      <alignment horizontal="center" wrapText="1"/>
    </xf>
    <xf numFmtId="10" fontId="68" fillId="0" borderId="0" xfId="0" applyNumberFormat="1" applyFont="1"/>
    <xf numFmtId="0" fontId="64" fillId="0" borderId="12" xfId="0" applyFont="1" applyBorder="1"/>
    <xf numFmtId="4" fontId="64" fillId="0" borderId="12" xfId="0" applyNumberFormat="1" applyFont="1" applyBorder="1" applyAlignment="1">
      <alignment horizontal="right"/>
    </xf>
    <xf numFmtId="4" fontId="64" fillId="0" borderId="0" xfId="0" applyNumberFormat="1" applyFont="1" applyAlignment="1">
      <alignment horizontal="right"/>
    </xf>
    <xf numFmtId="0" fontId="68" fillId="0" borderId="0" xfId="0" applyFont="1"/>
    <xf numFmtId="0" fontId="68" fillId="0" borderId="0" xfId="0" applyFont="1" applyBorder="1"/>
    <xf numFmtId="0" fontId="68" fillId="0" borderId="0" xfId="0" applyFont="1" applyAlignment="1">
      <alignment horizontal="right"/>
    </xf>
    <xf numFmtId="10" fontId="68" fillId="0" borderId="0" xfId="0" applyNumberFormat="1" applyFont="1" applyAlignment="1">
      <alignment horizontal="right"/>
    </xf>
    <xf numFmtId="4" fontId="69" fillId="0" borderId="0" xfId="0" applyNumberFormat="1" applyFont="1"/>
    <xf numFmtId="0" fontId="64" fillId="0" borderId="12" xfId="0" applyFont="1" applyBorder="1" applyAlignment="1"/>
    <xf numFmtId="0" fontId="64" fillId="0" borderId="0" xfId="0" applyFont="1" applyBorder="1" applyAlignment="1"/>
    <xf numFmtId="4" fontId="64" fillId="0" borderId="12" xfId="0" applyNumberFormat="1" applyFont="1" applyBorder="1" applyAlignment="1"/>
    <xf numFmtId="0" fontId="64" fillId="0" borderId="0" xfId="0" applyFont="1" applyAlignment="1"/>
    <xf numFmtId="0" fontId="64" fillId="0" borderId="0" xfId="0" applyFont="1" applyAlignment="1">
      <alignment horizontal="justify"/>
    </xf>
    <xf numFmtId="0" fontId="64" fillId="0" borderId="0" xfId="0" applyFont="1" applyBorder="1" applyAlignment="1">
      <alignment horizontal="justify"/>
    </xf>
    <xf numFmtId="0" fontId="71" fillId="0" borderId="0" xfId="0" applyFont="1" applyAlignment="1">
      <alignment vertical="center"/>
    </xf>
    <xf numFmtId="0" fontId="68" fillId="0" borderId="0" xfId="0" applyFont="1" applyAlignment="1"/>
    <xf numFmtId="0" fontId="71" fillId="0" borderId="0" xfId="0" applyFont="1" applyAlignment="1"/>
    <xf numFmtId="0" fontId="69" fillId="0" borderId="0" xfId="0" applyFont="1" applyAlignment="1"/>
    <xf numFmtId="0" fontId="69" fillId="0" borderId="0" xfId="0" applyFont="1" applyAlignment="1">
      <alignment wrapText="1"/>
    </xf>
    <xf numFmtId="0" fontId="64" fillId="0" borderId="12" xfId="0" applyFont="1" applyBorder="1" applyAlignment="1">
      <alignment wrapText="1"/>
    </xf>
    <xf numFmtId="0" fontId="69" fillId="0" borderId="0" xfId="0" applyFont="1" applyBorder="1" applyAlignment="1"/>
    <xf numFmtId="4" fontId="69" fillId="0" borderId="0" xfId="0" applyNumberFormat="1" applyFont="1" applyBorder="1" applyAlignment="1"/>
    <xf numFmtId="4" fontId="64" fillId="0" borderId="0" xfId="0" applyNumberFormat="1" applyFont="1"/>
    <xf numFmtId="0" fontId="69" fillId="0" borderId="0" xfId="0" applyFont="1" applyAlignment="1">
      <alignment horizontal="center"/>
    </xf>
    <xf numFmtId="0" fontId="64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0" xfId="0" applyFont="1" applyBorder="1" applyAlignment="1">
      <alignment horizontal="center" wrapText="1"/>
    </xf>
    <xf numFmtId="4" fontId="42" fillId="0" borderId="63" xfId="0" applyNumberFormat="1" applyFont="1" applyBorder="1"/>
    <xf numFmtId="4" fontId="42" fillId="0" borderId="63" xfId="0" applyNumberFormat="1" applyFont="1" applyBorder="1" applyAlignment="1"/>
    <xf numFmtId="4" fontId="46" fillId="0" borderId="63" xfId="0" applyNumberFormat="1" applyFont="1" applyBorder="1"/>
    <xf numFmtId="4" fontId="42" fillId="0" borderId="63" xfId="0" applyNumberFormat="1" applyFont="1" applyBorder="1" applyAlignment="1">
      <alignment horizontal="right"/>
    </xf>
    <xf numFmtId="4" fontId="72" fillId="0" borderId="0" xfId="0" applyNumberFormat="1" applyFont="1" applyFill="1"/>
    <xf numFmtId="4" fontId="72" fillId="0" borderId="0" xfId="0" applyNumberFormat="1" applyFont="1" applyBorder="1" applyAlignment="1">
      <alignment horizontal="right"/>
    </xf>
    <xf numFmtId="3" fontId="35" fillId="0" borderId="0" xfId="0" applyNumberFormat="1" applyFont="1" applyAlignment="1">
      <alignment horizontal="center"/>
    </xf>
    <xf numFmtId="4" fontId="73" fillId="0" borderId="0" xfId="0" applyNumberFormat="1" applyFont="1"/>
    <xf numFmtId="4" fontId="46" fillId="3" borderId="18" xfId="0" applyNumberFormat="1" applyFont="1" applyFill="1" applyBorder="1"/>
    <xf numFmtId="4" fontId="42" fillId="0" borderId="18" xfId="0" applyNumberFormat="1" applyFont="1" applyBorder="1"/>
    <xf numFmtId="3" fontId="34" fillId="0" borderId="0" xfId="0" applyNumberFormat="1" applyFont="1" applyBorder="1"/>
    <xf numFmtId="4" fontId="38" fillId="0" borderId="0" xfId="0" applyNumberFormat="1" applyFont="1" applyBorder="1"/>
    <xf numFmtId="3" fontId="38" fillId="0" borderId="0" xfId="0" applyNumberFormat="1" applyFont="1" applyBorder="1"/>
    <xf numFmtId="4" fontId="42" fillId="0" borderId="0" xfId="0" applyNumberFormat="1" applyFont="1" applyFill="1" applyBorder="1"/>
    <xf numFmtId="3" fontId="33" fillId="0" borderId="0" xfId="0" applyNumberFormat="1" applyFont="1" applyAlignment="1">
      <alignment horizontal="center"/>
    </xf>
    <xf numFmtId="4" fontId="40" fillId="0" borderId="14" xfId="0" applyNumberFormat="1" applyFont="1" applyBorder="1" applyAlignment="1">
      <alignment horizontal="center"/>
    </xf>
    <xf numFmtId="3" fontId="32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20" fillId="7" borderId="34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4" fontId="6" fillId="0" borderId="37" xfId="0" applyNumberFormat="1" applyFont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0" fontId="20" fillId="2" borderId="47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4" fontId="14" fillId="4" borderId="51" xfId="0" applyNumberFormat="1" applyFont="1" applyFill="1" applyBorder="1" applyAlignment="1">
      <alignment horizontal="center" vertical="top" wrapText="1"/>
    </xf>
    <xf numFmtId="4" fontId="14" fillId="4" borderId="85" xfId="0" applyNumberFormat="1" applyFont="1" applyFill="1" applyBorder="1" applyAlignment="1">
      <alignment horizontal="center" vertical="top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0" fillId="2" borderId="86" xfId="0" applyFont="1" applyFill="1" applyBorder="1" applyAlignment="1">
      <alignment horizontal="left" vertical="center" wrapText="1"/>
    </xf>
    <xf numFmtId="0" fontId="20" fillId="2" borderId="48" xfId="0" applyFont="1" applyFill="1" applyBorder="1" applyAlignment="1">
      <alignment horizontal="left" vertical="center" wrapText="1"/>
    </xf>
    <xf numFmtId="4" fontId="6" fillId="0" borderId="33" xfId="0" applyNumberFormat="1" applyFont="1" applyBorder="1" applyAlignment="1">
      <alignment horizontal="right" vertical="center"/>
    </xf>
    <xf numFmtId="4" fontId="6" fillId="0" borderId="64" xfId="0" applyNumberFormat="1" applyFont="1" applyBorder="1" applyAlignment="1">
      <alignment horizontal="right" vertical="center"/>
    </xf>
    <xf numFmtId="0" fontId="64" fillId="0" borderId="0" xfId="0" applyFont="1"/>
    <xf numFmtId="10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justify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justify" wrapText="1"/>
    </xf>
    <xf numFmtId="10" fontId="64" fillId="0" borderId="0" xfId="0" applyNumberFormat="1" applyFont="1" applyBorder="1" applyAlignment="1">
      <alignment horizontal="center" vertical="center"/>
    </xf>
    <xf numFmtId="10" fontId="64" fillId="0" borderId="0" xfId="5" applyNumberFormat="1" applyFont="1" applyAlignment="1">
      <alignment horizontal="center" vertic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3" fillId="3" borderId="46" xfId="0" applyNumberFormat="1" applyFont="1" applyFill="1" applyBorder="1" applyAlignment="1">
      <alignment horizontal="center"/>
    </xf>
    <xf numFmtId="4" fontId="1" fillId="0" borderId="23" xfId="0" applyNumberFormat="1" applyFont="1" applyBorder="1" applyAlignment="1">
      <alignment horizontal="left" wrapText="1"/>
    </xf>
    <xf numFmtId="4" fontId="0" fillId="0" borderId="8" xfId="0" applyNumberFormat="1" applyBorder="1" applyAlignment="1">
      <alignment horizontal="left" wrapText="1"/>
    </xf>
    <xf numFmtId="4" fontId="25" fillId="0" borderId="0" xfId="0" applyNumberFormat="1" applyFont="1" applyAlignment="1">
      <alignment horizontal="center"/>
    </xf>
    <xf numFmtId="49" fontId="52" fillId="0" borderId="78" xfId="0" applyNumberFormat="1" applyFont="1" applyBorder="1" applyAlignment="1" applyProtection="1">
      <alignment horizontal="center" vertical="center"/>
      <protection hidden="1"/>
    </xf>
    <xf numFmtId="49" fontId="52" fillId="0" borderId="67" xfId="0" applyNumberFormat="1" applyFont="1" applyBorder="1" applyAlignment="1" applyProtection="1">
      <alignment horizontal="center" vertical="center"/>
      <protection hidden="1"/>
    </xf>
    <xf numFmtId="49" fontId="52" fillId="0" borderId="79" xfId="0" applyNumberFormat="1" applyFont="1" applyBorder="1" applyAlignment="1" applyProtection="1">
      <alignment horizontal="center" vertical="center"/>
      <protection hidden="1"/>
    </xf>
    <xf numFmtId="0" fontId="49" fillId="0" borderId="77" xfId="0" applyNumberFormat="1" applyFont="1" applyFill="1" applyBorder="1" applyAlignment="1" applyProtection="1">
      <alignment horizontal="left"/>
      <protection locked="0" hidden="1"/>
    </xf>
    <xf numFmtId="0" fontId="40" fillId="0" borderId="78" xfId="0" applyNumberFormat="1" applyFont="1" applyFill="1" applyBorder="1" applyAlignment="1" applyProtection="1">
      <alignment horizontal="center" vertical="center"/>
      <protection hidden="1"/>
    </xf>
    <xf numFmtId="0" fontId="40" fillId="0" borderId="79" xfId="0" applyNumberFormat="1" applyFont="1" applyFill="1" applyBorder="1" applyAlignment="1" applyProtection="1">
      <alignment horizontal="center" vertical="center"/>
      <protection hidden="1"/>
    </xf>
    <xf numFmtId="0" fontId="52" fillId="0" borderId="78" xfId="0" applyFont="1" applyBorder="1" applyAlignment="1" applyProtection="1">
      <alignment horizontal="center" vertical="center"/>
      <protection hidden="1"/>
    </xf>
    <xf numFmtId="0" fontId="52" fillId="0" borderId="79" xfId="0" applyFont="1" applyBorder="1" applyAlignment="1" applyProtection="1">
      <alignment horizontal="center" vertical="center"/>
      <protection hidden="1"/>
    </xf>
    <xf numFmtId="49" fontId="53" fillId="0" borderId="78" xfId="0" applyNumberFormat="1" applyFont="1" applyBorder="1" applyAlignment="1" applyProtection="1">
      <alignment horizontal="center" vertical="center"/>
      <protection hidden="1"/>
    </xf>
    <xf numFmtId="49" fontId="53" fillId="0" borderId="67" xfId="0" applyNumberFormat="1" applyFont="1" applyBorder="1" applyAlignment="1" applyProtection="1">
      <alignment horizontal="center" vertical="center"/>
      <protection hidden="1"/>
    </xf>
    <xf numFmtId="49" fontId="53" fillId="0" borderId="79" xfId="0" applyNumberFormat="1" applyFont="1" applyBorder="1" applyAlignment="1" applyProtection="1">
      <alignment horizontal="center" vertical="center"/>
      <protection hidden="1"/>
    </xf>
    <xf numFmtId="49" fontId="40" fillId="0" borderId="78" xfId="0" applyNumberFormat="1" applyFont="1" applyBorder="1" applyAlignment="1" applyProtection="1">
      <alignment horizontal="center" vertical="center"/>
      <protection hidden="1"/>
    </xf>
    <xf numFmtId="49" fontId="40" fillId="0" borderId="79" xfId="0" applyNumberFormat="1" applyFont="1" applyBorder="1" applyAlignment="1" applyProtection="1">
      <alignment horizontal="center" vertical="center"/>
      <protection hidden="1"/>
    </xf>
    <xf numFmtId="0" fontId="49" fillId="0" borderId="82" xfId="0" applyNumberFormat="1" applyFont="1" applyFill="1" applyBorder="1" applyAlignment="1" applyProtection="1">
      <alignment horizontal="left"/>
      <protection locked="0" hidden="1"/>
    </xf>
    <xf numFmtId="0" fontId="49" fillId="0" borderId="77" xfId="0" applyFont="1" applyBorder="1" applyAlignment="1" applyProtection="1">
      <alignment horizontal="center"/>
      <protection hidden="1"/>
    </xf>
    <xf numFmtId="0" fontId="52" fillId="0" borderId="72" xfId="0" applyFont="1" applyBorder="1" applyAlignment="1" applyProtection="1">
      <alignment horizontal="center" vertical="center" textRotation="90" wrapText="1"/>
      <protection hidden="1"/>
    </xf>
    <xf numFmtId="0" fontId="52" fillId="0" borderId="68" xfId="0" applyFont="1" applyBorder="1" applyAlignment="1" applyProtection="1">
      <alignment horizontal="center" vertical="center" textRotation="90" wrapText="1"/>
      <protection hidden="1"/>
    </xf>
    <xf numFmtId="0" fontId="52" fillId="0" borderId="73" xfId="0" applyFont="1" applyBorder="1" applyAlignment="1" applyProtection="1">
      <alignment horizontal="center" vertical="center" textRotation="90" wrapText="1"/>
      <protection hidden="1"/>
    </xf>
    <xf numFmtId="0" fontId="52" fillId="0" borderId="0" xfId="0" applyFont="1" applyBorder="1" applyAlignment="1" applyProtection="1">
      <alignment horizontal="center" vertical="center" textRotation="90" wrapText="1"/>
      <protection hidden="1"/>
    </xf>
    <xf numFmtId="0" fontId="52" fillId="0" borderId="74" xfId="0" applyFont="1" applyBorder="1" applyAlignment="1" applyProtection="1">
      <alignment horizontal="center" vertical="center" textRotation="90" wrapText="1"/>
      <protection hidden="1"/>
    </xf>
    <xf numFmtId="0" fontId="52" fillId="0" borderId="66" xfId="0" applyFont="1" applyBorder="1" applyAlignment="1" applyProtection="1">
      <alignment horizontal="center" vertical="center" textRotation="90" wrapText="1"/>
      <protection hidden="1"/>
    </xf>
    <xf numFmtId="0" fontId="52" fillId="0" borderId="69" xfId="0" applyFont="1" applyBorder="1" applyAlignment="1" applyProtection="1">
      <alignment horizontal="center" vertical="center" textRotation="90" wrapText="1"/>
      <protection hidden="1"/>
    </xf>
    <xf numFmtId="0" fontId="52" fillId="0" borderId="70" xfId="0" applyFont="1" applyBorder="1" applyAlignment="1" applyProtection="1">
      <alignment horizontal="center" vertical="center" textRotation="90" wrapText="1"/>
      <protection hidden="1"/>
    </xf>
    <xf numFmtId="0" fontId="52" fillId="0" borderId="71" xfId="0" applyFont="1" applyBorder="1" applyAlignment="1" applyProtection="1">
      <alignment horizontal="center" vertical="center" textRotation="90" wrapText="1"/>
      <protection hidden="1"/>
    </xf>
    <xf numFmtId="0" fontId="53" fillId="0" borderId="77" xfId="0" applyNumberFormat="1" applyFont="1" applyFill="1" applyBorder="1" applyAlignment="1" applyProtection="1">
      <alignment horizontal="left"/>
      <protection locked="0" hidden="1"/>
    </xf>
    <xf numFmtId="0" fontId="53" fillId="0" borderId="82" xfId="0" applyNumberFormat="1" applyFont="1" applyFill="1" applyBorder="1" applyAlignment="1" applyProtection="1">
      <alignment horizontal="left"/>
      <protection locked="0" hidden="1"/>
    </xf>
    <xf numFmtId="0" fontId="53" fillId="0" borderId="76" xfId="0" applyNumberFormat="1" applyFont="1" applyFill="1" applyBorder="1" applyAlignment="1" applyProtection="1">
      <alignment horizontal="center"/>
      <protection locked="0" hidden="1"/>
    </xf>
    <xf numFmtId="0" fontId="53" fillId="0" borderId="77" xfId="0" applyNumberFormat="1" applyFont="1" applyFill="1" applyBorder="1" applyAlignment="1" applyProtection="1">
      <alignment horizontal="center"/>
      <protection locked="0" hidden="1"/>
    </xf>
    <xf numFmtId="0" fontId="54" fillId="0" borderId="0" xfId="0" applyFont="1" applyAlignment="1" applyProtection="1">
      <alignment horizontal="center"/>
      <protection hidden="1"/>
    </xf>
    <xf numFmtId="49" fontId="49" fillId="0" borderId="77" xfId="0" applyNumberFormat="1" applyFont="1" applyFill="1" applyBorder="1" applyAlignment="1" applyProtection="1">
      <alignment horizontal="center"/>
      <protection locked="0" hidden="1"/>
    </xf>
    <xf numFmtId="0" fontId="53" fillId="0" borderId="78" xfId="0" applyFont="1" applyBorder="1" applyAlignment="1" applyProtection="1">
      <alignment horizontal="center"/>
      <protection hidden="1"/>
    </xf>
    <xf numFmtId="0" fontId="53" fillId="0" borderId="67" xfId="0" applyFont="1" applyBorder="1" applyAlignment="1" applyProtection="1">
      <alignment horizontal="center"/>
      <protection hidden="1"/>
    </xf>
    <xf numFmtId="0" fontId="53" fillId="0" borderId="79" xfId="0" applyFont="1" applyBorder="1" applyAlignment="1" applyProtection="1">
      <alignment horizontal="center"/>
      <protection hidden="1"/>
    </xf>
    <xf numFmtId="167" fontId="49" fillId="0" borderId="76" xfId="0" applyNumberFormat="1" applyFont="1" applyFill="1" applyBorder="1" applyAlignment="1" applyProtection="1">
      <alignment horizontal="right"/>
      <protection locked="0" hidden="1"/>
    </xf>
    <xf numFmtId="0" fontId="53" fillId="0" borderId="76" xfId="0" applyNumberFormat="1" applyFont="1" applyFill="1" applyBorder="1" applyAlignment="1" applyProtection="1">
      <alignment horizontal="left"/>
      <protection locked="0" hidden="1"/>
    </xf>
    <xf numFmtId="0" fontId="53" fillId="0" borderId="76" xfId="0" applyFont="1" applyFill="1" applyBorder="1" applyAlignment="1" applyProtection="1">
      <alignment horizontal="left"/>
      <protection locked="0" hidden="1"/>
    </xf>
    <xf numFmtId="49" fontId="53" fillId="0" borderId="68" xfId="0" applyNumberFormat="1" applyFont="1" applyBorder="1" applyAlignment="1" applyProtection="1">
      <alignment horizontal="center"/>
      <protection hidden="1"/>
    </xf>
    <xf numFmtId="167" fontId="49" fillId="0" borderId="68" xfId="0" applyNumberFormat="1" applyFont="1" applyBorder="1" applyAlignment="1" applyProtection="1">
      <alignment horizontal="right"/>
      <protection hidden="1"/>
    </xf>
    <xf numFmtId="49" fontId="53" fillId="0" borderId="0" xfId="0" applyNumberFormat="1" applyFont="1" applyBorder="1" applyAlignment="1" applyProtection="1">
      <alignment horizontal="center"/>
      <protection hidden="1"/>
    </xf>
    <xf numFmtId="0" fontId="52" fillId="0" borderId="78" xfId="0" applyFont="1" applyBorder="1" applyAlignment="1" applyProtection="1">
      <alignment horizontal="center"/>
      <protection hidden="1"/>
    </xf>
    <xf numFmtId="0" fontId="52" fillId="0" borderId="67" xfId="0" applyFont="1" applyBorder="1" applyAlignment="1" applyProtection="1">
      <alignment horizontal="center"/>
      <protection hidden="1"/>
    </xf>
    <xf numFmtId="0" fontId="52" fillId="0" borderId="79" xfId="0" applyFont="1" applyBorder="1" applyAlignment="1" applyProtection="1">
      <alignment horizontal="center"/>
      <protection hidden="1"/>
    </xf>
    <xf numFmtId="167" fontId="49" fillId="0" borderId="76" xfId="0" applyNumberFormat="1" applyFont="1" applyBorder="1" applyAlignment="1" applyProtection="1">
      <alignment horizontal="right"/>
      <protection hidden="1"/>
    </xf>
    <xf numFmtId="10" fontId="56" fillId="0" borderId="0" xfId="0" applyNumberFormat="1" applyFont="1" applyFill="1" applyBorder="1" applyAlignment="1" applyProtection="1">
      <alignment horizontal="center" shrinkToFit="1"/>
      <protection locked="0" hidden="1"/>
    </xf>
    <xf numFmtId="167" fontId="49" fillId="0" borderId="72" xfId="0" applyNumberFormat="1" applyFont="1" applyBorder="1" applyAlignment="1" applyProtection="1">
      <alignment horizontal="right"/>
      <protection hidden="1"/>
    </xf>
    <xf numFmtId="167" fontId="49" fillId="0" borderId="69" xfId="0" applyNumberFormat="1" applyFont="1" applyBorder="1" applyAlignment="1" applyProtection="1">
      <alignment horizontal="right"/>
      <protection hidden="1"/>
    </xf>
    <xf numFmtId="167" fontId="49" fillId="0" borderId="66" xfId="0" applyNumberFormat="1" applyFont="1" applyBorder="1" applyAlignment="1" applyProtection="1">
      <alignment horizontal="right"/>
      <protection hidden="1"/>
    </xf>
    <xf numFmtId="167" fontId="49" fillId="0" borderId="71" xfId="0" applyNumberFormat="1" applyFont="1" applyBorder="1" applyAlignment="1" applyProtection="1">
      <alignment horizontal="right"/>
      <protection hidden="1"/>
    </xf>
    <xf numFmtId="0" fontId="51" fillId="0" borderId="78" xfId="0" applyFont="1" applyBorder="1" applyAlignment="1" applyProtection="1">
      <alignment horizontal="center"/>
      <protection hidden="1"/>
    </xf>
    <xf numFmtId="0" fontId="51" fillId="0" borderId="67" xfId="0" applyFont="1" applyBorder="1" applyAlignment="1" applyProtection="1">
      <alignment horizontal="center"/>
      <protection hidden="1"/>
    </xf>
    <xf numFmtId="0" fontId="51" fillId="0" borderId="79" xfId="0" applyFont="1" applyBorder="1" applyAlignment="1" applyProtection="1">
      <alignment horizontal="center"/>
      <protection hidden="1"/>
    </xf>
    <xf numFmtId="167" fontId="52" fillId="0" borderId="0" xfId="0" applyNumberFormat="1" applyFont="1" applyBorder="1" applyAlignment="1" applyProtection="1">
      <alignment horizontal="right"/>
      <protection hidden="1"/>
    </xf>
    <xf numFmtId="49" fontId="53" fillId="0" borderId="0" xfId="0" applyNumberFormat="1" applyFont="1" applyBorder="1" applyAlignment="1" applyProtection="1">
      <alignment horizontal="center" shrinkToFit="1"/>
      <protection hidden="1"/>
    </xf>
    <xf numFmtId="167" fontId="49" fillId="0" borderId="68" xfId="0" applyNumberFormat="1" applyFont="1" applyFill="1" applyBorder="1" applyAlignment="1" applyProtection="1">
      <alignment horizontal="right"/>
      <protection locked="0" hidden="1"/>
    </xf>
    <xf numFmtId="167" fontId="49" fillId="0" borderId="69" xfId="0" applyNumberFormat="1" applyFont="1" applyFill="1" applyBorder="1" applyAlignment="1" applyProtection="1">
      <alignment horizontal="right"/>
      <protection locked="0" hidden="1"/>
    </xf>
    <xf numFmtId="167" fontId="49" fillId="0" borderId="66" xfId="0" applyNumberFormat="1" applyFont="1" applyFill="1" applyBorder="1" applyAlignment="1" applyProtection="1">
      <alignment horizontal="right"/>
      <protection locked="0" hidden="1"/>
    </xf>
    <xf numFmtId="167" fontId="49" fillId="0" borderId="71" xfId="0" applyNumberFormat="1" applyFont="1" applyFill="1" applyBorder="1" applyAlignment="1" applyProtection="1">
      <alignment horizontal="right"/>
      <protection locked="0" hidden="1"/>
    </xf>
    <xf numFmtId="167" fontId="40" fillId="0" borderId="68" xfId="0" applyNumberFormat="1" applyFont="1" applyBorder="1" applyAlignment="1" applyProtection="1">
      <alignment horizontal="right"/>
      <protection hidden="1"/>
    </xf>
    <xf numFmtId="167" fontId="40" fillId="0" borderId="69" xfId="0" applyNumberFormat="1" applyFont="1" applyBorder="1" applyAlignment="1" applyProtection="1">
      <alignment horizontal="right"/>
      <protection hidden="1"/>
    </xf>
    <xf numFmtId="167" fontId="40" fillId="0" borderId="66" xfId="0" applyNumberFormat="1" applyFont="1" applyBorder="1" applyAlignment="1" applyProtection="1">
      <alignment horizontal="right"/>
      <protection hidden="1"/>
    </xf>
    <xf numFmtId="167" fontId="40" fillId="0" borderId="71" xfId="0" applyNumberFormat="1" applyFont="1" applyBorder="1" applyAlignment="1" applyProtection="1">
      <alignment horizontal="right"/>
      <protection hidden="1"/>
    </xf>
    <xf numFmtId="167" fontId="49" fillId="0" borderId="78" xfId="0" applyNumberFormat="1" applyFont="1" applyFill="1" applyBorder="1" applyAlignment="1" applyProtection="1">
      <alignment horizontal="right"/>
      <protection locked="0" hidden="1"/>
    </xf>
    <xf numFmtId="167" fontId="49" fillId="0" borderId="67" xfId="0" applyNumberFormat="1" applyFont="1" applyFill="1" applyBorder="1" applyAlignment="1" applyProtection="1">
      <alignment horizontal="right"/>
      <protection locked="0" hidden="1"/>
    </xf>
    <xf numFmtId="167" fontId="49" fillId="0" borderId="79" xfId="0" applyNumberFormat="1" applyFont="1" applyFill="1" applyBorder="1" applyAlignment="1" applyProtection="1">
      <alignment horizontal="right"/>
      <protection locked="0" hidden="1"/>
    </xf>
    <xf numFmtId="0" fontId="56" fillId="0" borderId="72" xfId="0" applyFont="1" applyBorder="1" applyAlignment="1" applyProtection="1">
      <alignment horizontal="center" vertical="center" textRotation="90" wrapText="1"/>
      <protection hidden="1"/>
    </xf>
    <xf numFmtId="0" fontId="56" fillId="0" borderId="68" xfId="0" applyFont="1" applyBorder="1" applyAlignment="1" applyProtection="1">
      <alignment horizontal="center" vertical="center" textRotation="90" wrapText="1"/>
      <protection hidden="1"/>
    </xf>
    <xf numFmtId="0" fontId="56" fillId="0" borderId="73" xfId="0" applyFont="1" applyBorder="1" applyAlignment="1" applyProtection="1">
      <alignment horizontal="center" vertical="center" textRotation="90" wrapText="1"/>
      <protection hidden="1"/>
    </xf>
    <xf numFmtId="0" fontId="56" fillId="0" borderId="0" xfId="0" applyFont="1" applyBorder="1" applyAlignment="1" applyProtection="1">
      <alignment horizontal="center" vertical="center" textRotation="90" wrapText="1"/>
      <protection hidden="1"/>
    </xf>
    <xf numFmtId="0" fontId="56" fillId="0" borderId="74" xfId="0" applyFont="1" applyBorder="1" applyAlignment="1" applyProtection="1">
      <alignment horizontal="center" vertical="center" textRotation="90" wrapText="1"/>
      <protection hidden="1"/>
    </xf>
    <xf numFmtId="0" fontId="56" fillId="0" borderId="66" xfId="0" applyFont="1" applyBorder="1" applyAlignment="1" applyProtection="1">
      <alignment horizontal="center" vertical="center" textRotation="90" wrapText="1"/>
      <protection hidden="1"/>
    </xf>
    <xf numFmtId="0" fontId="56" fillId="0" borderId="69" xfId="0" applyFont="1" applyBorder="1" applyAlignment="1" applyProtection="1">
      <alignment horizontal="center" vertical="center" textRotation="90" wrapText="1"/>
      <protection hidden="1"/>
    </xf>
    <xf numFmtId="0" fontId="56" fillId="0" borderId="70" xfId="0" applyFont="1" applyBorder="1" applyAlignment="1" applyProtection="1">
      <alignment horizontal="center" vertical="center" textRotation="90" wrapText="1"/>
      <protection hidden="1"/>
    </xf>
    <xf numFmtId="0" fontId="56" fillId="0" borderId="71" xfId="0" applyFont="1" applyBorder="1" applyAlignment="1" applyProtection="1">
      <alignment horizontal="center" vertical="center" textRotation="90" wrapText="1"/>
      <protection hidden="1"/>
    </xf>
    <xf numFmtId="0" fontId="53" fillId="0" borderId="84" xfId="0" applyFont="1" applyBorder="1" applyAlignment="1" applyProtection="1">
      <alignment horizontal="left"/>
      <protection hidden="1"/>
    </xf>
    <xf numFmtId="167" fontId="49" fillId="0" borderId="74" xfId="0" applyNumberFormat="1" applyFont="1" applyBorder="1" applyAlignment="1" applyProtection="1">
      <alignment horizontal="right"/>
      <protection hidden="1"/>
    </xf>
    <xf numFmtId="0" fontId="53" fillId="0" borderId="75" xfId="0" applyFont="1" applyFill="1" applyBorder="1" applyAlignment="1" applyProtection="1">
      <alignment horizontal="left"/>
      <protection locked="0" hidden="1"/>
    </xf>
    <xf numFmtId="0" fontId="53" fillId="0" borderId="77" xfId="0" applyFont="1" applyFill="1" applyBorder="1" applyAlignment="1" applyProtection="1">
      <alignment horizontal="left"/>
      <protection locked="0" hidden="1"/>
    </xf>
    <xf numFmtId="167" fontId="49" fillId="0" borderId="0" xfId="0" applyNumberFormat="1" applyFont="1" applyFill="1" applyBorder="1" applyAlignment="1" applyProtection="1">
      <alignment horizontal="right"/>
      <protection locked="0" hidden="1"/>
    </xf>
    <xf numFmtId="167" fontId="49" fillId="0" borderId="70" xfId="0" applyNumberFormat="1" applyFont="1" applyFill="1" applyBorder="1" applyAlignment="1" applyProtection="1">
      <alignment horizontal="right"/>
      <protection locked="0" hidden="1"/>
    </xf>
    <xf numFmtId="0" fontId="53" fillId="0" borderId="0" xfId="0" applyFont="1" applyBorder="1" applyAlignment="1" applyProtection="1">
      <alignment horizontal="left"/>
      <protection hidden="1"/>
    </xf>
    <xf numFmtId="167" fontId="53" fillId="0" borderId="89" xfId="0" applyNumberFormat="1" applyFont="1" applyBorder="1" applyAlignment="1" applyProtection="1">
      <alignment horizontal="right"/>
      <protection hidden="1"/>
    </xf>
    <xf numFmtId="49" fontId="53" fillId="0" borderId="78" xfId="0" applyNumberFormat="1" applyFont="1" applyFill="1" applyBorder="1" applyAlignment="1" applyProtection="1">
      <alignment horizontal="center" vertical="center"/>
      <protection locked="0" hidden="1"/>
    </xf>
    <xf numFmtId="49" fontId="53" fillId="0" borderId="67" xfId="0" applyNumberFormat="1" applyFont="1" applyFill="1" applyBorder="1" applyAlignment="1" applyProtection="1">
      <alignment horizontal="center" vertical="center"/>
      <protection locked="0" hidden="1"/>
    </xf>
    <xf numFmtId="49" fontId="53" fillId="0" borderId="79" xfId="0" applyNumberFormat="1" applyFont="1" applyFill="1" applyBorder="1" applyAlignment="1" applyProtection="1">
      <alignment horizontal="center" vertical="center"/>
      <protection locked="0" hidden="1"/>
    </xf>
    <xf numFmtId="167" fontId="53" fillId="0" borderId="91" xfId="0" applyNumberFormat="1" applyFont="1" applyBorder="1" applyAlignment="1" applyProtection="1">
      <alignment horizontal="right"/>
      <protection hidden="1"/>
    </xf>
    <xf numFmtId="167" fontId="49" fillId="0" borderId="78" xfId="0" applyNumberFormat="1" applyFont="1" applyBorder="1" applyAlignment="1" applyProtection="1">
      <alignment horizontal="right"/>
      <protection hidden="1"/>
    </xf>
    <xf numFmtId="167" fontId="49" fillId="0" borderId="67" xfId="0" applyNumberFormat="1" applyFont="1" applyBorder="1" applyAlignment="1" applyProtection="1">
      <alignment horizontal="right"/>
      <protection hidden="1"/>
    </xf>
    <xf numFmtId="167" fontId="49" fillId="0" borderId="79" xfId="0" applyNumberFormat="1" applyFont="1" applyBorder="1" applyAlignment="1" applyProtection="1">
      <alignment horizontal="right"/>
      <protection hidden="1"/>
    </xf>
    <xf numFmtId="167" fontId="40" fillId="0" borderId="78" xfId="0" applyNumberFormat="1" applyFont="1" applyBorder="1" applyAlignment="1" applyProtection="1">
      <alignment horizontal="right"/>
      <protection hidden="1"/>
    </xf>
    <xf numFmtId="167" fontId="40" fillId="0" borderId="67" xfId="0" applyNumberFormat="1" applyFont="1" applyBorder="1" applyAlignment="1" applyProtection="1">
      <alignment horizontal="right"/>
      <protection hidden="1"/>
    </xf>
    <xf numFmtId="167" fontId="40" fillId="0" borderId="79" xfId="0" applyNumberFormat="1" applyFont="1" applyBorder="1" applyAlignment="1" applyProtection="1">
      <alignment horizontal="right"/>
      <protection hidden="1"/>
    </xf>
    <xf numFmtId="0" fontId="53" fillId="0" borderId="0" xfId="0" applyFont="1" applyBorder="1" applyAlignment="1" applyProtection="1">
      <alignment horizontal="center"/>
      <protection hidden="1"/>
    </xf>
    <xf numFmtId="49" fontId="56" fillId="0" borderId="78" xfId="0" applyNumberFormat="1" applyFont="1" applyBorder="1" applyAlignment="1" applyProtection="1">
      <alignment horizontal="center" shrinkToFit="1"/>
      <protection hidden="1"/>
    </xf>
    <xf numFmtId="49" fontId="56" fillId="0" borderId="67" xfId="0" applyNumberFormat="1" applyFont="1" applyBorder="1" applyAlignment="1" applyProtection="1">
      <alignment horizontal="center" shrinkToFit="1"/>
      <protection hidden="1"/>
    </xf>
    <xf numFmtId="49" fontId="56" fillId="0" borderId="79" xfId="0" applyNumberFormat="1" applyFont="1" applyBorder="1" applyAlignment="1" applyProtection="1">
      <alignment horizontal="center" shrinkToFit="1"/>
      <protection hidden="1"/>
    </xf>
    <xf numFmtId="49" fontId="56" fillId="0" borderId="92" xfId="0" applyNumberFormat="1" applyFont="1" applyBorder="1" applyAlignment="1" applyProtection="1">
      <alignment horizontal="center" vertical="center"/>
      <protection hidden="1"/>
    </xf>
    <xf numFmtId="167" fontId="53" fillId="0" borderId="90" xfId="0" applyNumberFormat="1" applyFont="1" applyBorder="1" applyAlignment="1" applyProtection="1">
      <alignment horizontal="right"/>
      <protection hidden="1"/>
    </xf>
    <xf numFmtId="49" fontId="56" fillId="0" borderId="78" xfId="0" applyNumberFormat="1" applyFont="1" applyBorder="1" applyAlignment="1" applyProtection="1">
      <alignment horizontal="center" vertical="center"/>
      <protection hidden="1"/>
    </xf>
    <xf numFmtId="167" fontId="53" fillId="0" borderId="72" xfId="0" applyNumberFormat="1" applyFont="1" applyBorder="1" applyAlignment="1" applyProtection="1">
      <alignment horizontal="right"/>
      <protection hidden="1"/>
    </xf>
    <xf numFmtId="167" fontId="58" fillId="0" borderId="87" xfId="0" applyNumberFormat="1" applyFont="1" applyBorder="1" applyAlignment="1" applyProtection="1">
      <alignment horizontal="right"/>
      <protection hidden="1"/>
    </xf>
    <xf numFmtId="167" fontId="58" fillId="0" borderId="88" xfId="0" applyNumberFormat="1" applyFont="1" applyBorder="1" applyAlignment="1" applyProtection="1">
      <alignment horizontal="right"/>
      <protection hidden="1"/>
    </xf>
    <xf numFmtId="167" fontId="50" fillId="0" borderId="72" xfId="0" applyNumberFormat="1" applyFont="1" applyBorder="1" applyAlignment="1" applyProtection="1">
      <alignment horizontal="center" vertical="center"/>
      <protection hidden="1"/>
    </xf>
    <xf numFmtId="167" fontId="50" fillId="0" borderId="68" xfId="0" applyNumberFormat="1" applyFont="1" applyBorder="1" applyAlignment="1" applyProtection="1">
      <alignment horizontal="center" vertical="center"/>
      <protection hidden="1"/>
    </xf>
    <xf numFmtId="167" fontId="50" fillId="0" borderId="69" xfId="0" applyNumberFormat="1" applyFont="1" applyBorder="1" applyAlignment="1" applyProtection="1">
      <alignment horizontal="center" vertical="center"/>
      <protection hidden="1"/>
    </xf>
    <xf numFmtId="167" fontId="49" fillId="0" borderId="72" xfId="0" applyNumberFormat="1" applyFont="1" applyFill="1" applyBorder="1" applyAlignment="1" applyProtection="1">
      <alignment horizontal="right"/>
      <protection locked="0" hidden="1"/>
    </xf>
    <xf numFmtId="167" fontId="49" fillId="0" borderId="73" xfId="0" applyNumberFormat="1" applyFont="1" applyFill="1" applyBorder="1" applyAlignment="1" applyProtection="1">
      <alignment horizontal="right"/>
      <protection locked="0" hidden="1"/>
    </xf>
    <xf numFmtId="167" fontId="49" fillId="0" borderId="74" xfId="0" applyNumberFormat="1" applyFont="1" applyFill="1" applyBorder="1" applyAlignment="1" applyProtection="1">
      <alignment horizontal="right"/>
      <protection locked="0" hidden="1"/>
    </xf>
    <xf numFmtId="0" fontId="50" fillId="0" borderId="0" xfId="0" applyFont="1" applyAlignment="1" applyProtection="1">
      <alignment horizontal="center" vertical="center"/>
      <protection hidden="1"/>
    </xf>
    <xf numFmtId="0" fontId="50" fillId="0" borderId="70" xfId="0" applyFont="1" applyBorder="1" applyAlignment="1" applyProtection="1">
      <alignment horizontal="center" vertical="center"/>
      <protection hidden="1"/>
    </xf>
    <xf numFmtId="167" fontId="49" fillId="0" borderId="72" xfId="0" applyNumberFormat="1" applyFont="1" applyFill="1" applyBorder="1" applyAlignment="1" applyProtection="1">
      <alignment horizontal="center"/>
      <protection locked="0" hidden="1"/>
    </xf>
    <xf numFmtId="167" fontId="49" fillId="0" borderId="68" xfId="0" applyNumberFormat="1" applyFont="1" applyFill="1" applyBorder="1" applyAlignment="1" applyProtection="1">
      <alignment horizontal="center"/>
      <protection locked="0" hidden="1"/>
    </xf>
    <xf numFmtId="167" fontId="49" fillId="0" borderId="69" xfId="0" applyNumberFormat="1" applyFont="1" applyFill="1" applyBorder="1" applyAlignment="1" applyProtection="1">
      <alignment horizontal="center"/>
      <protection locked="0" hidden="1"/>
    </xf>
    <xf numFmtId="167" fontId="49" fillId="0" borderId="73" xfId="0" applyNumberFormat="1" applyFont="1" applyFill="1" applyBorder="1" applyAlignment="1" applyProtection="1">
      <alignment horizontal="center"/>
      <protection locked="0" hidden="1"/>
    </xf>
    <xf numFmtId="167" fontId="49" fillId="0" borderId="0" xfId="0" applyNumberFormat="1" applyFont="1" applyFill="1" applyBorder="1" applyAlignment="1" applyProtection="1">
      <alignment horizontal="center"/>
      <protection locked="0" hidden="1"/>
    </xf>
    <xf numFmtId="167" fontId="49" fillId="0" borderId="70" xfId="0" applyNumberFormat="1" applyFont="1" applyFill="1" applyBorder="1" applyAlignment="1" applyProtection="1">
      <alignment horizontal="center"/>
      <protection locked="0" hidden="1"/>
    </xf>
    <xf numFmtId="167" fontId="49" fillId="0" borderId="74" xfId="0" applyNumberFormat="1" applyFont="1" applyFill="1" applyBorder="1" applyAlignment="1" applyProtection="1">
      <alignment horizontal="center"/>
      <protection locked="0" hidden="1"/>
    </xf>
    <xf numFmtId="167" fontId="49" fillId="0" borderId="66" xfId="0" applyNumberFormat="1" applyFont="1" applyFill="1" applyBorder="1" applyAlignment="1" applyProtection="1">
      <alignment horizontal="center"/>
      <protection locked="0" hidden="1"/>
    </xf>
    <xf numFmtId="167" fontId="49" fillId="0" borderId="71" xfId="0" applyNumberFormat="1" applyFont="1" applyFill="1" applyBorder="1" applyAlignment="1" applyProtection="1">
      <alignment horizontal="center"/>
      <protection locked="0" hidden="1"/>
    </xf>
    <xf numFmtId="167" fontId="49" fillId="0" borderId="72" xfId="0" applyNumberFormat="1" applyFont="1" applyBorder="1" applyAlignment="1" applyProtection="1">
      <alignment horizontal="center" vertical="center"/>
      <protection hidden="1"/>
    </xf>
    <xf numFmtId="167" fontId="49" fillId="0" borderId="68" xfId="0" applyNumberFormat="1" applyFont="1" applyBorder="1" applyAlignment="1" applyProtection="1">
      <alignment horizontal="center" vertical="center"/>
      <protection hidden="1"/>
    </xf>
    <xf numFmtId="167" fontId="49" fillId="0" borderId="69" xfId="0" applyNumberFormat="1" applyFont="1" applyBorder="1" applyAlignment="1" applyProtection="1">
      <alignment horizontal="center" vertical="center"/>
      <protection hidden="1"/>
    </xf>
    <xf numFmtId="167" fontId="49" fillId="0" borderId="74" xfId="0" applyNumberFormat="1" applyFont="1" applyBorder="1" applyAlignment="1" applyProtection="1">
      <alignment horizontal="center" vertical="center"/>
      <protection hidden="1"/>
    </xf>
    <xf numFmtId="167" fontId="49" fillId="0" borderId="66" xfId="0" applyNumberFormat="1" applyFont="1" applyBorder="1" applyAlignment="1" applyProtection="1">
      <alignment horizontal="center" vertical="center"/>
      <protection hidden="1"/>
    </xf>
    <xf numFmtId="167" fontId="49" fillId="0" borderId="71" xfId="0" applyNumberFormat="1" applyFont="1" applyBorder="1" applyAlignment="1" applyProtection="1">
      <alignment horizontal="center" vertical="center"/>
      <protection hidden="1"/>
    </xf>
    <xf numFmtId="49" fontId="49" fillId="0" borderId="78" xfId="0" applyNumberFormat="1" applyFont="1" applyBorder="1" applyAlignment="1" applyProtection="1">
      <alignment horizontal="center" vertical="center"/>
      <protection hidden="1"/>
    </xf>
    <xf numFmtId="49" fontId="49" fillId="0" borderId="67" xfId="0" applyNumberFormat="1" applyFont="1" applyBorder="1" applyAlignment="1" applyProtection="1">
      <alignment horizontal="center" vertical="center"/>
      <protection hidden="1"/>
    </xf>
    <xf numFmtId="49" fontId="49" fillId="0" borderId="79" xfId="0" applyNumberFormat="1" applyFont="1" applyBorder="1" applyAlignment="1" applyProtection="1">
      <alignment horizontal="center" vertical="center"/>
      <protection hidden="1"/>
    </xf>
    <xf numFmtId="167" fontId="49" fillId="0" borderId="102" xfId="0" applyNumberFormat="1" applyFont="1" applyBorder="1" applyAlignment="1" applyProtection="1">
      <alignment horizontal="right"/>
      <protection hidden="1"/>
    </xf>
    <xf numFmtId="167" fontId="49" fillId="0" borderId="103" xfId="0" applyNumberFormat="1" applyFont="1" applyBorder="1" applyAlignment="1" applyProtection="1">
      <alignment horizontal="right"/>
      <protection hidden="1"/>
    </xf>
    <xf numFmtId="167" fontId="49" fillId="0" borderId="104" xfId="0" applyNumberFormat="1" applyFont="1" applyBorder="1" applyAlignment="1" applyProtection="1">
      <alignment horizontal="right"/>
      <protection hidden="1"/>
    </xf>
    <xf numFmtId="167" fontId="49" fillId="0" borderId="72" xfId="0" applyNumberFormat="1" applyFont="1" applyBorder="1" applyAlignment="1" applyProtection="1">
      <protection hidden="1"/>
    </xf>
    <xf numFmtId="167" fontId="0" fillId="0" borderId="68" xfId="0" applyNumberFormat="1" applyBorder="1" applyAlignment="1" applyProtection="1">
      <protection hidden="1"/>
    </xf>
    <xf numFmtId="167" fontId="0" fillId="0" borderId="69" xfId="0" applyNumberFormat="1" applyBorder="1" applyAlignment="1" applyProtection="1">
      <protection hidden="1"/>
    </xf>
    <xf numFmtId="167" fontId="0" fillId="0" borderId="74" xfId="0" applyNumberFormat="1" applyBorder="1" applyAlignment="1" applyProtection="1">
      <protection hidden="1"/>
    </xf>
    <xf numFmtId="167" fontId="0" fillId="0" borderId="66" xfId="0" applyNumberFormat="1" applyBorder="1" applyAlignment="1" applyProtection="1">
      <protection hidden="1"/>
    </xf>
    <xf numFmtId="167" fontId="0" fillId="0" borderId="71" xfId="0" applyNumberFormat="1" applyBorder="1" applyAlignment="1" applyProtection="1">
      <protection hidden="1"/>
    </xf>
    <xf numFmtId="167" fontId="0" fillId="0" borderId="68" xfId="0" applyNumberFormat="1" applyFill="1" applyBorder="1" applyAlignment="1" applyProtection="1">
      <alignment horizontal="right"/>
      <protection locked="0" hidden="1"/>
    </xf>
    <xf numFmtId="167" fontId="0" fillId="0" borderId="69" xfId="0" applyNumberFormat="1" applyFill="1" applyBorder="1" applyAlignment="1" applyProtection="1">
      <alignment horizontal="right"/>
      <protection locked="0" hidden="1"/>
    </xf>
    <xf numFmtId="167" fontId="0" fillId="0" borderId="74" xfId="0" applyNumberFormat="1" applyFill="1" applyBorder="1" applyAlignment="1" applyProtection="1">
      <alignment horizontal="right"/>
      <protection locked="0" hidden="1"/>
    </xf>
    <xf numFmtId="167" fontId="0" fillId="0" borderId="66" xfId="0" applyNumberFormat="1" applyFill="1" applyBorder="1" applyAlignment="1" applyProtection="1">
      <alignment horizontal="right"/>
      <protection locked="0" hidden="1"/>
    </xf>
    <xf numFmtId="167" fontId="0" fillId="0" borderId="71" xfId="0" applyNumberFormat="1" applyFill="1" applyBorder="1" applyAlignment="1" applyProtection="1">
      <alignment horizontal="right"/>
      <protection locked="0" hidden="1"/>
    </xf>
    <xf numFmtId="167" fontId="49" fillId="0" borderId="73" xfId="0" applyNumberFormat="1" applyFont="1" applyBorder="1" applyAlignment="1" applyProtection="1">
      <protection hidden="1"/>
    </xf>
    <xf numFmtId="167" fontId="0" fillId="0" borderId="0" xfId="0" applyNumberFormat="1" applyBorder="1" applyAlignment="1" applyProtection="1">
      <protection hidden="1"/>
    </xf>
    <xf numFmtId="167" fontId="0" fillId="0" borderId="70" xfId="0" applyNumberFormat="1" applyBorder="1" applyAlignment="1" applyProtection="1">
      <protection hidden="1"/>
    </xf>
    <xf numFmtId="167" fontId="0" fillId="0" borderId="73" xfId="0" applyNumberFormat="1" applyBorder="1" applyAlignment="1" applyProtection="1">
      <protection hidden="1"/>
    </xf>
    <xf numFmtId="167" fontId="49" fillId="0" borderId="73" xfId="0" applyNumberFormat="1" applyFont="1" applyBorder="1" applyAlignment="1" applyProtection="1">
      <alignment horizontal="right"/>
      <protection hidden="1"/>
    </xf>
    <xf numFmtId="167" fontId="49" fillId="0" borderId="0" xfId="0" applyNumberFormat="1" applyFont="1" applyBorder="1" applyAlignment="1" applyProtection="1">
      <alignment horizontal="right"/>
      <protection hidden="1"/>
    </xf>
    <xf numFmtId="167" fontId="49" fillId="0" borderId="70" xfId="0" applyNumberFormat="1" applyFont="1" applyBorder="1" applyAlignment="1" applyProtection="1">
      <alignment horizontal="right"/>
      <protection hidden="1"/>
    </xf>
    <xf numFmtId="167" fontId="49" fillId="0" borderId="72" xfId="0" applyNumberFormat="1" applyFont="1" applyFill="1" applyBorder="1" applyAlignment="1" applyProtection="1">
      <protection locked="0" hidden="1"/>
    </xf>
    <xf numFmtId="167" fontId="0" fillId="0" borderId="68" xfId="0" applyNumberFormat="1" applyFill="1" applyBorder="1" applyAlignment="1" applyProtection="1">
      <protection locked="0" hidden="1"/>
    </xf>
    <xf numFmtId="167" fontId="0" fillId="0" borderId="69" xfId="0" applyNumberFormat="1" applyFill="1" applyBorder="1" applyAlignment="1" applyProtection="1">
      <protection locked="0" hidden="1"/>
    </xf>
    <xf numFmtId="167" fontId="0" fillId="0" borderId="74" xfId="0" applyNumberFormat="1" applyFill="1" applyBorder="1" applyAlignment="1" applyProtection="1">
      <protection locked="0" hidden="1"/>
    </xf>
    <xf numFmtId="167" fontId="0" fillId="0" borderId="66" xfId="0" applyNumberFormat="1" applyFill="1" applyBorder="1" applyAlignment="1" applyProtection="1">
      <protection locked="0" hidden="1"/>
    </xf>
    <xf numFmtId="167" fontId="0" fillId="0" borderId="71" xfId="0" applyNumberFormat="1" applyFill="1" applyBorder="1" applyAlignment="1" applyProtection="1">
      <protection locked="0" hidden="1"/>
    </xf>
    <xf numFmtId="49" fontId="49" fillId="0" borderId="0" xfId="0" applyNumberFormat="1" applyFont="1" applyBorder="1" applyAlignment="1" applyProtection="1">
      <alignment horizontal="center" vertical="center"/>
      <protection hidden="1"/>
    </xf>
    <xf numFmtId="167" fontId="49" fillId="0" borderId="72" xfId="0" applyNumberFormat="1" applyFont="1" applyFill="1" applyBorder="1" applyAlignment="1" applyProtection="1">
      <protection hidden="1"/>
    </xf>
    <xf numFmtId="167" fontId="0" fillId="0" borderId="68" xfId="0" applyNumberFormat="1" applyFill="1" applyBorder="1" applyAlignment="1" applyProtection="1">
      <protection hidden="1"/>
    </xf>
    <xf numFmtId="167" fontId="0" fillId="0" borderId="69" xfId="0" applyNumberFormat="1" applyFill="1" applyBorder="1" applyAlignment="1" applyProtection="1">
      <protection hidden="1"/>
    </xf>
    <xf numFmtId="167" fontId="0" fillId="0" borderId="74" xfId="0" applyNumberFormat="1" applyFill="1" applyBorder="1" applyAlignment="1" applyProtection="1">
      <protection hidden="1"/>
    </xf>
    <xf numFmtId="167" fontId="0" fillId="0" borderId="66" xfId="0" applyNumberFormat="1" applyFill="1" applyBorder="1" applyAlignment="1" applyProtection="1">
      <protection hidden="1"/>
    </xf>
    <xf numFmtId="167" fontId="0" fillId="0" borderId="71" xfId="0" applyNumberFormat="1" applyFill="1" applyBorder="1" applyAlignment="1" applyProtection="1">
      <protection hidden="1"/>
    </xf>
    <xf numFmtId="167" fontId="49" fillId="0" borderId="77" xfId="0" applyNumberFormat="1" applyFont="1" applyBorder="1" applyAlignment="1" applyProtection="1">
      <alignment horizontal="right"/>
      <protection hidden="1"/>
    </xf>
    <xf numFmtId="167" fontId="49" fillId="0" borderId="73" xfId="0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Fill="1" applyBorder="1" applyAlignment="1" applyProtection="1">
      <alignment horizontal="right"/>
      <protection hidden="1"/>
    </xf>
    <xf numFmtId="167" fontId="0" fillId="0" borderId="70" xfId="0" applyNumberFormat="1" applyFill="1" applyBorder="1" applyAlignment="1" applyProtection="1">
      <alignment horizontal="right"/>
      <protection hidden="1"/>
    </xf>
    <xf numFmtId="167" fontId="0" fillId="0" borderId="74" xfId="0" applyNumberFormat="1" applyFill="1" applyBorder="1" applyAlignment="1" applyProtection="1">
      <alignment horizontal="right"/>
      <protection hidden="1"/>
    </xf>
    <xf numFmtId="167" fontId="0" fillId="0" borderId="66" xfId="0" applyNumberFormat="1" applyFill="1" applyBorder="1" applyAlignment="1" applyProtection="1">
      <alignment horizontal="right"/>
      <protection hidden="1"/>
    </xf>
    <xf numFmtId="167" fontId="0" fillId="0" borderId="71" xfId="0" applyNumberFormat="1" applyFill="1" applyBorder="1" applyAlignment="1" applyProtection="1">
      <alignment horizontal="right"/>
      <protection hidden="1"/>
    </xf>
    <xf numFmtId="167" fontId="0" fillId="0" borderId="68" xfId="0" applyNumberFormat="1" applyBorder="1" applyAlignment="1" applyProtection="1">
      <alignment horizontal="right"/>
      <protection hidden="1"/>
    </xf>
    <xf numFmtId="167" fontId="0" fillId="0" borderId="69" xfId="0" applyNumberFormat="1" applyBorder="1" applyAlignment="1" applyProtection="1">
      <alignment horizontal="right"/>
      <protection hidden="1"/>
    </xf>
    <xf numFmtId="167" fontId="0" fillId="0" borderId="74" xfId="0" applyNumberFormat="1" applyBorder="1" applyAlignment="1" applyProtection="1">
      <alignment horizontal="right"/>
      <protection hidden="1"/>
    </xf>
    <xf numFmtId="167" fontId="0" fillId="0" borderId="66" xfId="0" applyNumberFormat="1" applyBorder="1" applyAlignment="1" applyProtection="1">
      <alignment horizontal="right"/>
      <protection hidden="1"/>
    </xf>
    <xf numFmtId="167" fontId="0" fillId="0" borderId="71" xfId="0" applyNumberFormat="1" applyBorder="1" applyAlignment="1" applyProtection="1">
      <alignment horizontal="right"/>
      <protection hidden="1"/>
    </xf>
    <xf numFmtId="167" fontId="49" fillId="0" borderId="68" xfId="0" applyNumberFormat="1" applyFont="1" applyBorder="1" applyAlignment="1" applyProtection="1">
      <protection hidden="1"/>
    </xf>
    <xf numFmtId="167" fontId="49" fillId="0" borderId="0" xfId="0" applyNumberFormat="1" applyFont="1" applyBorder="1" applyAlignment="1" applyProtection="1">
      <protection hidden="1"/>
    </xf>
    <xf numFmtId="167" fontId="49" fillId="0" borderId="68" xfId="0" applyNumberFormat="1" applyFont="1" applyFill="1" applyBorder="1" applyAlignment="1" applyProtection="1">
      <protection locked="0" hidden="1"/>
    </xf>
    <xf numFmtId="167" fontId="0" fillId="0" borderId="96" xfId="0" applyNumberFormat="1" applyBorder="1" applyAlignment="1" applyProtection="1">
      <protection hidden="1"/>
    </xf>
    <xf numFmtId="167" fontId="0" fillId="0" borderId="97" xfId="0" applyNumberFormat="1" applyBorder="1" applyAlignment="1" applyProtection="1">
      <protection hidden="1"/>
    </xf>
    <xf numFmtId="167" fontId="0" fillId="0" borderId="98" xfId="0" applyNumberFormat="1" applyBorder="1" applyAlignment="1" applyProtection="1">
      <protection hidden="1"/>
    </xf>
    <xf numFmtId="167" fontId="0" fillId="0" borderId="78" xfId="0" applyNumberFormat="1" applyFill="1" applyBorder="1" applyAlignment="1" applyProtection="1">
      <alignment horizontal="right"/>
      <protection locked="0" hidden="1"/>
    </xf>
    <xf numFmtId="167" fontId="0" fillId="0" borderId="67" xfId="0" applyNumberFormat="1" applyFill="1" applyBorder="1" applyAlignment="1" applyProtection="1">
      <alignment horizontal="right"/>
      <protection locked="0" hidden="1"/>
    </xf>
    <xf numFmtId="167" fontId="0" fillId="0" borderId="79" xfId="0" applyNumberFormat="1" applyFill="1" applyBorder="1" applyAlignment="1" applyProtection="1">
      <alignment horizontal="right"/>
      <protection locked="0" hidden="1"/>
    </xf>
    <xf numFmtId="167" fontId="0" fillId="0" borderId="0" xfId="0" applyNumberFormat="1" applyFill="1" applyBorder="1" applyAlignment="1" applyProtection="1">
      <alignment horizontal="right"/>
      <protection locked="0" hidden="1"/>
    </xf>
    <xf numFmtId="167" fontId="0" fillId="0" borderId="70" xfId="0" applyNumberFormat="1" applyFill="1" applyBorder="1" applyAlignment="1" applyProtection="1">
      <alignment horizontal="right"/>
      <protection locked="0" hidden="1"/>
    </xf>
    <xf numFmtId="167" fontId="49" fillId="0" borderId="99" xfId="0" applyNumberFormat="1" applyFont="1" applyBorder="1" applyAlignment="1" applyProtection="1">
      <alignment horizontal="right"/>
      <protection hidden="1"/>
    </xf>
    <xf numFmtId="167" fontId="49" fillId="0" borderId="100" xfId="0" applyNumberFormat="1" applyFont="1" applyBorder="1" applyAlignment="1" applyProtection="1">
      <alignment horizontal="right"/>
      <protection hidden="1"/>
    </xf>
    <xf numFmtId="167" fontId="49" fillId="0" borderId="101" xfId="0" applyNumberFormat="1" applyFont="1" applyBorder="1" applyAlignment="1" applyProtection="1">
      <alignment horizontal="right"/>
      <protection hidden="1"/>
    </xf>
    <xf numFmtId="0" fontId="49" fillId="0" borderId="72" xfId="0" applyNumberFormat="1" applyFont="1" applyBorder="1" applyAlignment="1" applyProtection="1">
      <alignment horizontal="center" vertical="center"/>
      <protection hidden="1"/>
    </xf>
    <xf numFmtId="0" fontId="49" fillId="0" borderId="68" xfId="0" applyNumberFormat="1" applyFont="1" applyBorder="1" applyAlignment="1" applyProtection="1">
      <alignment horizontal="center" vertical="center"/>
      <protection hidden="1"/>
    </xf>
    <xf numFmtId="0" fontId="49" fillId="0" borderId="69" xfId="0" applyNumberFormat="1" applyFont="1" applyBorder="1" applyAlignment="1" applyProtection="1">
      <alignment horizontal="center" vertical="center"/>
      <protection hidden="1"/>
    </xf>
    <xf numFmtId="0" fontId="49" fillId="0" borderId="74" xfId="0" applyNumberFormat="1" applyFont="1" applyBorder="1" applyAlignment="1" applyProtection="1">
      <alignment horizontal="center" vertical="center"/>
      <protection hidden="1"/>
    </xf>
    <xf numFmtId="0" fontId="49" fillId="0" borderId="66" xfId="0" applyNumberFormat="1" applyFont="1" applyBorder="1" applyAlignment="1" applyProtection="1">
      <alignment horizontal="center" vertical="center"/>
      <protection hidden="1"/>
    </xf>
    <xf numFmtId="0" fontId="49" fillId="0" borderId="71" xfId="0" applyNumberFormat="1" applyFont="1" applyBorder="1" applyAlignment="1" applyProtection="1">
      <alignment horizontal="center" vertical="center"/>
      <protection hidden="1"/>
    </xf>
    <xf numFmtId="167" fontId="49" fillId="0" borderId="99" xfId="0" applyNumberFormat="1" applyFont="1" applyBorder="1" applyAlignment="1" applyProtection="1">
      <protection hidden="1"/>
    </xf>
    <xf numFmtId="167" fontId="0" fillId="0" borderId="100" xfId="0" applyNumberFormat="1" applyBorder="1" applyAlignment="1" applyProtection="1">
      <protection hidden="1"/>
    </xf>
    <xf numFmtId="167" fontId="0" fillId="0" borderId="101" xfId="0" applyNumberFormat="1" applyBorder="1" applyAlignment="1" applyProtection="1">
      <protection hidden="1"/>
    </xf>
    <xf numFmtId="167" fontId="0" fillId="0" borderId="99" xfId="0" applyNumberFormat="1" applyBorder="1" applyAlignment="1" applyProtection="1">
      <protection hidden="1"/>
    </xf>
    <xf numFmtId="167" fontId="49" fillId="0" borderId="93" xfId="0" applyNumberFormat="1" applyFont="1" applyFill="1" applyBorder="1" applyAlignment="1" applyProtection="1">
      <protection locked="0" hidden="1"/>
    </xf>
    <xf numFmtId="167" fontId="0" fillId="0" borderId="94" xfId="0" applyNumberFormat="1" applyFill="1" applyBorder="1" applyAlignment="1" applyProtection="1">
      <protection locked="0" hidden="1"/>
    </xf>
    <xf numFmtId="167" fontId="0" fillId="0" borderId="95" xfId="0" applyNumberFormat="1" applyFill="1" applyBorder="1" applyAlignment="1" applyProtection="1">
      <protection locked="0" hidden="1"/>
    </xf>
    <xf numFmtId="167" fontId="0" fillId="0" borderId="96" xfId="0" applyNumberFormat="1" applyFill="1" applyBorder="1" applyAlignment="1" applyProtection="1">
      <protection locked="0" hidden="1"/>
    </xf>
    <xf numFmtId="167" fontId="0" fillId="0" borderId="97" xfId="0" applyNumberFormat="1" applyFill="1" applyBorder="1" applyAlignment="1" applyProtection="1">
      <protection locked="0" hidden="1"/>
    </xf>
    <xf numFmtId="167" fontId="0" fillId="0" borderId="98" xfId="0" applyNumberFormat="1" applyFill="1" applyBorder="1" applyAlignment="1" applyProtection="1">
      <protection locked="0" hidden="1"/>
    </xf>
    <xf numFmtId="0" fontId="43" fillId="0" borderId="0" xfId="0" applyFont="1" applyAlignment="1" applyProtection="1">
      <alignment horizontal="center"/>
      <protection hidden="1"/>
    </xf>
    <xf numFmtId="0" fontId="33" fillId="0" borderId="78" xfId="0" applyFont="1" applyBorder="1" applyAlignment="1" applyProtection="1">
      <alignment horizontal="center" vertical="center"/>
      <protection hidden="1"/>
    </xf>
    <xf numFmtId="0" fontId="33" fillId="0" borderId="67" xfId="0" applyFont="1" applyBorder="1" applyAlignment="1" applyProtection="1">
      <alignment horizontal="center" vertical="center"/>
      <protection hidden="1"/>
    </xf>
    <xf numFmtId="0" fontId="33" fillId="0" borderId="79" xfId="0" applyFont="1" applyBorder="1" applyAlignment="1" applyProtection="1">
      <alignment horizontal="center" vertical="center"/>
      <protection hidden="1"/>
    </xf>
    <xf numFmtId="167" fontId="33" fillId="0" borderId="66" xfId="0" applyNumberFormat="1" applyFont="1" applyBorder="1" applyAlignment="1" applyProtection="1">
      <alignment horizontal="right" vertical="center"/>
      <protection hidden="1"/>
    </xf>
    <xf numFmtId="167" fontId="33" fillId="0" borderId="71" xfId="0" applyNumberFormat="1" applyFont="1" applyBorder="1" applyAlignment="1" applyProtection="1">
      <alignment horizontal="right" vertical="center"/>
      <protection hidden="1"/>
    </xf>
    <xf numFmtId="0" fontId="62" fillId="0" borderId="106" xfId="0" applyFont="1" applyBorder="1" applyAlignment="1" applyProtection="1">
      <alignment horizontal="center" vertical="center" wrapText="1"/>
      <protection hidden="1"/>
    </xf>
    <xf numFmtId="0" fontId="62" fillId="0" borderId="67" xfId="0" applyFont="1" applyBorder="1" applyAlignment="1" applyProtection="1">
      <alignment horizontal="center" vertical="center" wrapText="1"/>
      <protection hidden="1"/>
    </xf>
    <xf numFmtId="0" fontId="62" fillId="0" borderId="79" xfId="0" applyFont="1" applyBorder="1" applyAlignment="1" applyProtection="1">
      <alignment horizontal="center" vertical="center" wrapText="1"/>
      <protection hidden="1"/>
    </xf>
    <xf numFmtId="0" fontId="61" fillId="0" borderId="77" xfId="0" applyNumberFormat="1" applyFont="1" applyFill="1" applyBorder="1" applyAlignment="1" applyProtection="1">
      <alignment horizontal="center"/>
      <protection locked="0" hidden="1"/>
    </xf>
    <xf numFmtId="0" fontId="40" fillId="0" borderId="0" xfId="0" applyFont="1" applyAlignment="1" applyProtection="1">
      <alignment horizontal="center"/>
      <protection hidden="1"/>
    </xf>
    <xf numFmtId="49" fontId="33" fillId="0" borderId="78" xfId="0" applyNumberFormat="1" applyFont="1" applyBorder="1" applyAlignment="1" applyProtection="1">
      <alignment horizontal="center"/>
      <protection hidden="1"/>
    </xf>
    <xf numFmtId="49" fontId="33" fillId="0" borderId="67" xfId="0" applyNumberFormat="1" applyFont="1" applyBorder="1" applyAlignment="1" applyProtection="1">
      <alignment horizontal="center"/>
      <protection hidden="1"/>
    </xf>
    <xf numFmtId="49" fontId="33" fillId="0" borderId="79" xfId="0" applyNumberFormat="1" applyFont="1" applyBorder="1" applyAlignment="1" applyProtection="1">
      <alignment horizontal="center"/>
      <protection hidden="1"/>
    </xf>
    <xf numFmtId="168" fontId="33" fillId="0" borderId="75" xfId="0" applyNumberFormat="1" applyFont="1" applyFill="1" applyBorder="1" applyAlignment="1" applyProtection="1">
      <alignment horizontal="center" vertical="center"/>
      <protection locked="0" hidden="1"/>
    </xf>
    <xf numFmtId="167" fontId="33" fillId="0" borderId="77" xfId="0" applyNumberFormat="1" applyFont="1" applyFill="1" applyBorder="1" applyAlignment="1" applyProtection="1">
      <alignment horizontal="right" vertical="center"/>
      <protection hidden="1"/>
    </xf>
    <xf numFmtId="0" fontId="33" fillId="0" borderId="72" xfId="0" applyFont="1" applyBorder="1" applyAlignment="1" applyProtection="1">
      <alignment horizontal="center"/>
      <protection hidden="1"/>
    </xf>
    <xf numFmtId="0" fontId="33" fillId="0" borderId="68" xfId="0" applyFont="1" applyBorder="1" applyAlignment="1" applyProtection="1">
      <alignment horizontal="center"/>
      <protection hidden="1"/>
    </xf>
    <xf numFmtId="0" fontId="33" fillId="0" borderId="69" xfId="0" applyFont="1" applyBorder="1" applyAlignment="1" applyProtection="1">
      <alignment horizontal="center"/>
      <protection hidden="1"/>
    </xf>
    <xf numFmtId="0" fontId="33" fillId="0" borderId="92" xfId="0" applyFont="1" applyBorder="1" applyAlignment="1" applyProtection="1">
      <alignment horizontal="center"/>
      <protection hidden="1"/>
    </xf>
    <xf numFmtId="167" fontId="33" fillId="0" borderId="92" xfId="0" applyNumberFormat="1" applyFont="1" applyFill="1" applyBorder="1" applyAlignment="1" applyProtection="1">
      <alignment horizontal="right"/>
      <protection locked="0" hidden="1"/>
    </xf>
    <xf numFmtId="0" fontId="33" fillId="0" borderId="92" xfId="0" applyFont="1" applyBorder="1" applyAlignment="1" applyProtection="1">
      <alignment horizontal="center" vertical="center" wrapText="1"/>
      <protection hidden="1"/>
    </xf>
    <xf numFmtId="49" fontId="33" fillId="0" borderId="92" xfId="0" applyNumberFormat="1" applyFont="1" applyFill="1" applyBorder="1" applyAlignment="1" applyProtection="1">
      <alignment horizontal="center"/>
      <protection locked="0" hidden="1"/>
    </xf>
    <xf numFmtId="168" fontId="33" fillId="0" borderId="92" xfId="0" applyNumberFormat="1" applyFont="1" applyFill="1" applyBorder="1" applyAlignment="1" applyProtection="1">
      <alignment horizontal="center"/>
      <protection locked="0" hidden="1"/>
    </xf>
    <xf numFmtId="0" fontId="33" fillId="0" borderId="92" xfId="0" applyFont="1" applyBorder="1" applyAlignment="1" applyProtection="1">
      <alignment horizontal="center" vertical="center"/>
      <protection hidden="1"/>
    </xf>
    <xf numFmtId="0" fontId="34" fillId="0" borderId="92" xfId="0" applyFont="1" applyBorder="1" applyAlignment="1" applyProtection="1">
      <alignment horizontal="center" vertical="center" textRotation="90"/>
      <protection hidden="1"/>
    </xf>
    <xf numFmtId="0" fontId="62" fillId="0" borderId="105" xfId="0" applyFont="1" applyBorder="1" applyAlignment="1" applyProtection="1">
      <alignment horizontal="center" vertical="center" wrapText="1"/>
      <protection hidden="1"/>
    </xf>
    <xf numFmtId="167" fontId="33" fillId="0" borderId="92" xfId="0" applyNumberFormat="1" applyFont="1" applyFill="1" applyBorder="1" applyAlignment="1" applyProtection="1">
      <alignment horizontal="right" vertical="center"/>
      <protection locked="0" hidden="1"/>
    </xf>
    <xf numFmtId="167" fontId="33" fillId="0" borderId="78" xfId="0" applyNumberFormat="1" applyFont="1" applyFill="1" applyBorder="1" applyAlignment="1" applyProtection="1">
      <alignment horizontal="right" vertical="center"/>
      <protection locked="0" hidden="1"/>
    </xf>
    <xf numFmtId="167" fontId="33" fillId="0" borderId="67" xfId="0" applyNumberFormat="1" applyFont="1" applyFill="1" applyBorder="1" applyAlignment="1" applyProtection="1">
      <alignment horizontal="right" vertical="center"/>
      <protection locked="0" hidden="1"/>
    </xf>
    <xf numFmtId="167" fontId="33" fillId="0" borderId="79" xfId="0" applyNumberFormat="1" applyFont="1" applyFill="1" applyBorder="1" applyAlignment="1" applyProtection="1">
      <alignment horizontal="right" vertical="center"/>
      <protection locked="0" hidden="1"/>
    </xf>
    <xf numFmtId="0" fontId="62" fillId="0" borderId="92" xfId="0" applyFont="1" applyBorder="1" applyAlignment="1" applyProtection="1">
      <alignment horizontal="center" vertical="center" wrapText="1"/>
      <protection hidden="1"/>
    </xf>
    <xf numFmtId="167" fontId="33" fillId="0" borderId="66" xfId="0" applyNumberFormat="1" applyFont="1" applyFill="1" applyBorder="1" applyAlignment="1" applyProtection="1">
      <alignment horizontal="right" vertical="center"/>
      <protection locked="0" hidden="1"/>
    </xf>
    <xf numFmtId="167" fontId="33" fillId="0" borderId="71" xfId="0" applyNumberFormat="1" applyFont="1" applyFill="1" applyBorder="1" applyAlignment="1" applyProtection="1">
      <alignment horizontal="right" vertical="center"/>
      <protection locked="0" hidden="1"/>
    </xf>
    <xf numFmtId="0" fontId="62" fillId="0" borderId="78" xfId="0" applyFont="1" applyBorder="1" applyAlignment="1" applyProtection="1">
      <alignment horizontal="center" vertical="center"/>
      <protection hidden="1"/>
    </xf>
    <xf numFmtId="0" fontId="62" fillId="0" borderId="67" xfId="0" applyFont="1" applyBorder="1" applyAlignment="1" applyProtection="1">
      <alignment horizontal="center" vertical="center"/>
      <protection hidden="1"/>
    </xf>
    <xf numFmtId="0" fontId="62" fillId="0" borderId="79" xfId="0" applyFont="1" applyBorder="1" applyAlignment="1" applyProtection="1">
      <alignment horizontal="center" vertical="center"/>
      <protection hidden="1"/>
    </xf>
    <xf numFmtId="167" fontId="40" fillId="0" borderId="78" xfId="0" applyNumberFormat="1" applyFont="1" applyBorder="1" applyAlignment="1" applyProtection="1">
      <alignment horizontal="right" vertical="center"/>
      <protection hidden="1"/>
    </xf>
    <xf numFmtId="167" fontId="40" fillId="0" borderId="67" xfId="0" applyNumberFormat="1" applyFont="1" applyBorder="1" applyAlignment="1" applyProtection="1">
      <alignment horizontal="right" vertical="center"/>
      <protection hidden="1"/>
    </xf>
    <xf numFmtId="167" fontId="40" fillId="0" borderId="79" xfId="0" applyNumberFormat="1" applyFont="1" applyBorder="1" applyAlignment="1" applyProtection="1">
      <alignment horizontal="right" vertical="center"/>
      <protection hidden="1"/>
    </xf>
    <xf numFmtId="49" fontId="33" fillId="0" borderId="92" xfId="0" applyNumberFormat="1" applyFont="1" applyFill="1" applyBorder="1" applyAlignment="1" applyProtection="1">
      <alignment horizontal="left"/>
      <protection locked="0" hidden="1"/>
    </xf>
    <xf numFmtId="0" fontId="62" fillId="0" borderId="92" xfId="0" applyFont="1" applyBorder="1" applyAlignment="1" applyProtection="1">
      <alignment horizontal="center" vertical="center" textRotation="90"/>
      <protection hidden="1"/>
    </xf>
    <xf numFmtId="0" fontId="33" fillId="0" borderId="92" xfId="0" applyFont="1" applyFill="1" applyBorder="1" applyAlignment="1" applyProtection="1">
      <alignment horizontal="center"/>
      <protection locked="0" hidden="1"/>
    </xf>
    <xf numFmtId="167" fontId="40" fillId="0" borderId="92" xfId="0" applyNumberFormat="1" applyFont="1" applyBorder="1" applyAlignment="1" applyProtection="1">
      <alignment horizontal="right" vertical="center"/>
      <protection hidden="1"/>
    </xf>
    <xf numFmtId="0" fontId="40" fillId="0" borderId="92" xfId="0" applyFont="1" applyBorder="1" applyAlignment="1" applyProtection="1">
      <alignment horizontal="right" vertical="center"/>
      <protection hidden="1"/>
    </xf>
    <xf numFmtId="167" fontId="33" fillId="0" borderId="92" xfId="0" applyNumberFormat="1" applyFont="1" applyFill="1" applyBorder="1" applyAlignment="1" applyProtection="1">
      <alignment horizontal="right" vertical="center" shrinkToFit="1"/>
      <protection locked="0" hidden="1"/>
    </xf>
    <xf numFmtId="49" fontId="33" fillId="0" borderId="92" xfId="0" applyNumberFormat="1" applyFont="1" applyFill="1" applyBorder="1" applyAlignment="1" applyProtection="1">
      <alignment horizontal="left" vertical="center"/>
      <protection locked="0" hidden="1"/>
    </xf>
    <xf numFmtId="49" fontId="33" fillId="0" borderId="92" xfId="0" applyNumberFormat="1" applyFont="1" applyFill="1" applyBorder="1" applyAlignment="1" applyProtection="1">
      <alignment horizontal="center" vertical="center"/>
      <protection locked="0" hidden="1"/>
    </xf>
    <xf numFmtId="10" fontId="33" fillId="0" borderId="92" xfId="0" applyNumberFormat="1" applyFont="1" applyFill="1" applyBorder="1" applyAlignment="1" applyProtection="1">
      <alignment horizontal="center" vertical="center"/>
      <protection locked="0" hidden="1"/>
    </xf>
    <xf numFmtId="166" fontId="24" fillId="0" borderId="0" xfId="3" applyNumberFormat="1" applyFont="1" applyAlignment="1" applyProtection="1">
      <alignment horizontal="center"/>
      <protection hidden="1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Comma" xfId="4" builtinId="3"/>
    <cellStyle name="Normal" xfId="0" builtinId="0"/>
    <cellStyle name="Percent" xfId="5" builtinId="5"/>
    <cellStyle name="Βασικό_Oik.Stoix " xfId="1"/>
    <cellStyle name="Βασικό_Φύλλο1" xfId="2"/>
    <cellStyle name="Βασικό_Φύλλο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781050</xdr:colOff>
      <xdr:row>5</xdr:row>
      <xdr:rowOff>47625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33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952500</xdr:colOff>
      <xdr:row>5</xdr:row>
      <xdr:rowOff>66675</xdr:rowOff>
    </xdr:to>
    <xdr:pic>
      <xdr:nvPicPr>
        <xdr:cNvPr id="153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381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0</xdr:row>
      <xdr:rowOff>45720</xdr:rowOff>
    </xdr:from>
    <xdr:to>
      <xdr:col>4</xdr:col>
      <xdr:colOff>53340</xdr:colOff>
      <xdr:row>5</xdr:row>
      <xdr:rowOff>60960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 rot="-2793015">
          <a:off x="15240" y="381000"/>
          <a:ext cx="769620" cy="990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1000" b="1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Narrow"/>
            </a:rPr>
            <a:t>TAXIS</a:t>
          </a:r>
          <a:endParaRPr lang="el-GR" sz="1000" b="1" kern="10" spc="0">
            <a:ln w="9525">
              <a:solidFill>
                <a:srgbClr val="FFFFFF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95250</xdr:colOff>
      <xdr:row>4</xdr:row>
      <xdr:rowOff>104775</xdr:rowOff>
    </xdr:to>
    <xdr:sp macro="" textlink="">
      <xdr:nvSpPr>
        <xdr:cNvPr id="16386" name="Line 3"/>
        <xdr:cNvSpPr>
          <a:spLocks noChangeShapeType="1"/>
        </xdr:cNvSpPr>
      </xdr:nvSpPr>
      <xdr:spPr bwMode="auto">
        <a:xfrm rot="15988" flipH="1">
          <a:off x="0" y="0"/>
          <a:ext cx="666750" cy="6572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22860</xdr:rowOff>
    </xdr:from>
    <xdr:to>
      <xdr:col>3</xdr:col>
      <xdr:colOff>30480</xdr:colOff>
      <xdr:row>1</xdr:row>
      <xdr:rowOff>129540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38100" y="190500"/>
          <a:ext cx="289560" cy="1066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000" b="1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Narrow"/>
            </a:rPr>
            <a:t>010</a:t>
          </a:r>
        </a:p>
      </xdr:txBody>
    </xdr:sp>
    <xdr:clientData/>
  </xdr:twoCellAnchor>
  <xdr:twoCellAnchor>
    <xdr:from>
      <xdr:col>0</xdr:col>
      <xdr:colOff>22860</xdr:colOff>
      <xdr:row>0</xdr:row>
      <xdr:rowOff>38100</xdr:rowOff>
    </xdr:from>
    <xdr:to>
      <xdr:col>3</xdr:col>
      <xdr:colOff>91440</xdr:colOff>
      <xdr:row>0</xdr:row>
      <xdr:rowOff>160020</xdr:rowOff>
    </xdr:to>
    <xdr:sp macro="" textlink="">
      <xdr:nvSpPr>
        <xdr:cNvPr id="5" name="WordArt 5"/>
        <xdr:cNvSpPr>
          <a:spLocks noChangeArrowheads="1" noChangeShapeType="1" noTextEdit="1"/>
        </xdr:cNvSpPr>
      </xdr:nvSpPr>
      <xdr:spPr bwMode="auto">
        <a:xfrm>
          <a:off x="22860" y="38100"/>
          <a:ext cx="365760" cy="1219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000" b="1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Narrow"/>
            </a:rPr>
            <a:t>Φ-01</a:t>
          </a:r>
        </a:p>
      </xdr:txBody>
    </xdr:sp>
    <xdr:clientData/>
  </xdr:twoCellAnchor>
  <xdr:twoCellAnchor>
    <xdr:from>
      <xdr:col>1</xdr:col>
      <xdr:colOff>0</xdr:colOff>
      <xdr:row>83</xdr:row>
      <xdr:rowOff>182880</xdr:rowOff>
    </xdr:from>
    <xdr:to>
      <xdr:col>11</xdr:col>
      <xdr:colOff>38100</xdr:colOff>
      <xdr:row>84</xdr:row>
      <xdr:rowOff>152400</xdr:rowOff>
    </xdr:to>
    <xdr:sp macro="" textlink="">
      <xdr:nvSpPr>
        <xdr:cNvPr id="6" name="Rectangle 8"/>
        <xdr:cNvSpPr>
          <a:spLocks noChangeArrowheads="1"/>
        </xdr:cNvSpPr>
      </xdr:nvSpPr>
      <xdr:spPr bwMode="auto">
        <a:xfrm>
          <a:off x="99060" y="11536680"/>
          <a:ext cx="1028700" cy="17526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(ολόκληρο το ποσό)</a:t>
          </a:r>
        </a:p>
      </xdr:txBody>
    </xdr:sp>
    <xdr:clientData/>
  </xdr:twoCellAnchor>
  <xdr:twoCellAnchor>
    <xdr:from>
      <xdr:col>0</xdr:col>
      <xdr:colOff>91440</xdr:colOff>
      <xdr:row>84</xdr:row>
      <xdr:rowOff>182880</xdr:rowOff>
    </xdr:from>
    <xdr:to>
      <xdr:col>11</xdr:col>
      <xdr:colOff>30480</xdr:colOff>
      <xdr:row>85</xdr:row>
      <xdr:rowOff>152400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91440" y="11742420"/>
          <a:ext cx="1028700" cy="17526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(ολόκληρο το ποσό)</a:t>
          </a:r>
        </a:p>
      </xdr:txBody>
    </xdr:sp>
    <xdr:clientData/>
  </xdr:twoCellAnchor>
  <xdr:twoCellAnchor>
    <xdr:from>
      <xdr:col>0</xdr:col>
      <xdr:colOff>91440</xdr:colOff>
      <xdr:row>85</xdr:row>
      <xdr:rowOff>167640</xdr:rowOff>
    </xdr:from>
    <xdr:to>
      <xdr:col>11</xdr:col>
      <xdr:colOff>30480</xdr:colOff>
      <xdr:row>86</xdr:row>
      <xdr:rowOff>144780</xdr:rowOff>
    </xdr:to>
    <xdr:sp macro="" textlink="">
      <xdr:nvSpPr>
        <xdr:cNvPr id="8" name="Rectangle 10"/>
        <xdr:cNvSpPr>
          <a:spLocks noChangeArrowheads="1"/>
        </xdr:cNvSpPr>
      </xdr:nvSpPr>
      <xdr:spPr bwMode="auto">
        <a:xfrm>
          <a:off x="91440" y="11932920"/>
          <a:ext cx="1028700" cy="18288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(ολόκληρο το ποσό)</a:t>
          </a:r>
        </a:p>
      </xdr:txBody>
    </xdr:sp>
    <xdr:clientData/>
  </xdr:twoCellAnchor>
  <xdr:twoCellAnchor>
    <xdr:from>
      <xdr:col>63</xdr:col>
      <xdr:colOff>57150</xdr:colOff>
      <xdr:row>29</xdr:row>
      <xdr:rowOff>0</xdr:rowOff>
    </xdr:from>
    <xdr:to>
      <xdr:col>66</xdr:col>
      <xdr:colOff>0</xdr:colOff>
      <xdr:row>39</xdr:row>
      <xdr:rowOff>0</xdr:rowOff>
    </xdr:to>
    <xdr:sp macro="" textlink="">
      <xdr:nvSpPr>
        <xdr:cNvPr id="16392" name="Rectangle 29"/>
        <xdr:cNvSpPr>
          <a:spLocks noChangeArrowheads="1"/>
        </xdr:cNvSpPr>
      </xdr:nvSpPr>
      <xdr:spPr bwMode="auto">
        <a:xfrm>
          <a:off x="6057900" y="4686300"/>
          <a:ext cx="228600" cy="11715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63</xdr:col>
      <xdr:colOff>57150</xdr:colOff>
      <xdr:row>41</xdr:row>
      <xdr:rowOff>9525</xdr:rowOff>
    </xdr:from>
    <xdr:to>
      <xdr:col>66</xdr:col>
      <xdr:colOff>0</xdr:colOff>
      <xdr:row>73</xdr:row>
      <xdr:rowOff>190500</xdr:rowOff>
    </xdr:to>
    <xdr:sp macro="" textlink="">
      <xdr:nvSpPr>
        <xdr:cNvPr id="16393" name="Rectangle 30"/>
        <xdr:cNvSpPr>
          <a:spLocks noChangeArrowheads="1"/>
        </xdr:cNvSpPr>
      </xdr:nvSpPr>
      <xdr:spPr bwMode="auto">
        <a:xfrm>
          <a:off x="6057900" y="6105525"/>
          <a:ext cx="228600" cy="400050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76</xdr:row>
      <xdr:rowOff>9525</xdr:rowOff>
    </xdr:from>
    <xdr:to>
      <xdr:col>46</xdr:col>
      <xdr:colOff>0</xdr:colOff>
      <xdr:row>88</xdr:row>
      <xdr:rowOff>180975</xdr:rowOff>
    </xdr:to>
    <xdr:sp macro="" textlink="">
      <xdr:nvSpPr>
        <xdr:cNvPr id="16394" name="Rectangle 31"/>
        <xdr:cNvSpPr>
          <a:spLocks noChangeArrowheads="1"/>
        </xdr:cNvSpPr>
      </xdr:nvSpPr>
      <xdr:spPr bwMode="auto">
        <a:xfrm>
          <a:off x="4191000" y="10353675"/>
          <a:ext cx="190500" cy="21621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76</xdr:row>
      <xdr:rowOff>0</xdr:rowOff>
    </xdr:from>
    <xdr:to>
      <xdr:col>33</xdr:col>
      <xdr:colOff>9525</xdr:colOff>
      <xdr:row>88</xdr:row>
      <xdr:rowOff>171450</xdr:rowOff>
    </xdr:to>
    <xdr:sp macro="" textlink="">
      <xdr:nvSpPr>
        <xdr:cNvPr id="16395" name="Rectangle 32"/>
        <xdr:cNvSpPr>
          <a:spLocks noChangeArrowheads="1"/>
        </xdr:cNvSpPr>
      </xdr:nvSpPr>
      <xdr:spPr bwMode="auto">
        <a:xfrm>
          <a:off x="2962275" y="10344150"/>
          <a:ext cx="190500" cy="21621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93</xdr:col>
      <xdr:colOff>0</xdr:colOff>
      <xdr:row>57</xdr:row>
      <xdr:rowOff>19050</xdr:rowOff>
    </xdr:from>
    <xdr:to>
      <xdr:col>96</xdr:col>
      <xdr:colOff>0</xdr:colOff>
      <xdr:row>60</xdr:row>
      <xdr:rowOff>0</xdr:rowOff>
    </xdr:to>
    <xdr:sp macro="" textlink="">
      <xdr:nvSpPr>
        <xdr:cNvPr id="16396" name="Rectangle 33"/>
        <xdr:cNvSpPr>
          <a:spLocks noChangeArrowheads="1"/>
        </xdr:cNvSpPr>
      </xdr:nvSpPr>
      <xdr:spPr bwMode="auto">
        <a:xfrm>
          <a:off x="8858250" y="8029575"/>
          <a:ext cx="228600" cy="41910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92</xdr:col>
      <xdr:colOff>57150</xdr:colOff>
      <xdr:row>22</xdr:row>
      <xdr:rowOff>0</xdr:rowOff>
    </xdr:from>
    <xdr:to>
      <xdr:col>96</xdr:col>
      <xdr:colOff>0</xdr:colOff>
      <xdr:row>25</xdr:row>
      <xdr:rowOff>228600</xdr:rowOff>
    </xdr:to>
    <xdr:sp macro="" textlink="">
      <xdr:nvSpPr>
        <xdr:cNvPr id="16397" name="Rectangle 34"/>
        <xdr:cNvSpPr>
          <a:spLocks noChangeArrowheads="1"/>
        </xdr:cNvSpPr>
      </xdr:nvSpPr>
      <xdr:spPr bwMode="auto">
        <a:xfrm>
          <a:off x="8820150" y="3371850"/>
          <a:ext cx="266700" cy="9429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28575</xdr:colOff>
      <xdr:row>28</xdr:row>
      <xdr:rowOff>85725</xdr:rowOff>
    </xdr:from>
    <xdr:to>
      <xdr:col>78</xdr:col>
      <xdr:colOff>76200</xdr:colOff>
      <xdr:row>28</xdr:row>
      <xdr:rowOff>85725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6791325" y="3028950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30</xdr:row>
      <xdr:rowOff>95250</xdr:rowOff>
    </xdr:from>
    <xdr:to>
      <xdr:col>78</xdr:col>
      <xdr:colOff>76200</xdr:colOff>
      <xdr:row>30</xdr:row>
      <xdr:rowOff>95250</xdr:rowOff>
    </xdr:to>
    <xdr:sp macro="" textlink="">
      <xdr:nvSpPr>
        <xdr:cNvPr id="17410" name="Line 2"/>
        <xdr:cNvSpPr>
          <a:spLocks noChangeShapeType="1"/>
        </xdr:cNvSpPr>
      </xdr:nvSpPr>
      <xdr:spPr bwMode="auto">
        <a:xfrm>
          <a:off x="6791325" y="3276600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45</xdr:row>
      <xdr:rowOff>85725</xdr:rowOff>
    </xdr:from>
    <xdr:to>
      <xdr:col>78</xdr:col>
      <xdr:colOff>76200</xdr:colOff>
      <xdr:row>45</xdr:row>
      <xdr:rowOff>85725</xdr:rowOff>
    </xdr:to>
    <xdr:sp macro="" textlink="">
      <xdr:nvSpPr>
        <xdr:cNvPr id="17411" name="Line 4"/>
        <xdr:cNvSpPr>
          <a:spLocks noChangeShapeType="1"/>
        </xdr:cNvSpPr>
      </xdr:nvSpPr>
      <xdr:spPr bwMode="auto">
        <a:xfrm>
          <a:off x="6791325" y="4962525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47</xdr:row>
      <xdr:rowOff>95250</xdr:rowOff>
    </xdr:from>
    <xdr:to>
      <xdr:col>78</xdr:col>
      <xdr:colOff>76200</xdr:colOff>
      <xdr:row>47</xdr:row>
      <xdr:rowOff>95250</xdr:rowOff>
    </xdr:to>
    <xdr:sp macro="" textlink="">
      <xdr:nvSpPr>
        <xdr:cNvPr id="17412" name="Line 5"/>
        <xdr:cNvSpPr>
          <a:spLocks noChangeShapeType="1"/>
        </xdr:cNvSpPr>
      </xdr:nvSpPr>
      <xdr:spPr bwMode="auto">
        <a:xfrm>
          <a:off x="6791325" y="5210175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92</xdr:col>
      <xdr:colOff>76200</xdr:colOff>
      <xdr:row>1</xdr:row>
      <xdr:rowOff>9525</xdr:rowOff>
    </xdr:from>
    <xdr:to>
      <xdr:col>95</xdr:col>
      <xdr:colOff>0</xdr:colOff>
      <xdr:row>11</xdr:row>
      <xdr:rowOff>0</xdr:rowOff>
    </xdr:to>
    <xdr:sp macro="" textlink="">
      <xdr:nvSpPr>
        <xdr:cNvPr id="17413" name="Rectangle 6"/>
        <xdr:cNvSpPr>
          <a:spLocks noChangeArrowheads="1"/>
        </xdr:cNvSpPr>
      </xdr:nvSpPr>
      <xdr:spPr bwMode="auto">
        <a:xfrm>
          <a:off x="8839200" y="238125"/>
          <a:ext cx="209550" cy="74295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79</xdr:col>
      <xdr:colOff>57150</xdr:colOff>
      <xdr:row>11</xdr:row>
      <xdr:rowOff>9525</xdr:rowOff>
    </xdr:from>
    <xdr:to>
      <xdr:col>82</xdr:col>
      <xdr:colOff>0</xdr:colOff>
      <xdr:row>27</xdr:row>
      <xdr:rowOff>0</xdr:rowOff>
    </xdr:to>
    <xdr:sp macro="" textlink="">
      <xdr:nvSpPr>
        <xdr:cNvPr id="17414" name="Rectangle 7"/>
        <xdr:cNvSpPr>
          <a:spLocks noChangeArrowheads="1"/>
        </xdr:cNvSpPr>
      </xdr:nvSpPr>
      <xdr:spPr bwMode="auto">
        <a:xfrm>
          <a:off x="7581900" y="990600"/>
          <a:ext cx="228600" cy="19145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79</xdr:col>
      <xdr:colOff>57150</xdr:colOff>
      <xdr:row>31</xdr:row>
      <xdr:rowOff>9525</xdr:rowOff>
    </xdr:from>
    <xdr:to>
      <xdr:col>82</xdr:col>
      <xdr:colOff>0</xdr:colOff>
      <xdr:row>44</xdr:row>
      <xdr:rowOff>0</xdr:rowOff>
    </xdr:to>
    <xdr:sp macro="" textlink="">
      <xdr:nvSpPr>
        <xdr:cNvPr id="17415" name="Rectangle 8"/>
        <xdr:cNvSpPr>
          <a:spLocks noChangeArrowheads="1"/>
        </xdr:cNvSpPr>
      </xdr:nvSpPr>
      <xdr:spPr bwMode="auto">
        <a:xfrm>
          <a:off x="7581900" y="3390900"/>
          <a:ext cx="228600" cy="144780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92</xdr:col>
      <xdr:colOff>57150</xdr:colOff>
      <xdr:row>24</xdr:row>
      <xdr:rowOff>19050</xdr:rowOff>
    </xdr:from>
    <xdr:to>
      <xdr:col>95</xdr:col>
      <xdr:colOff>0</xdr:colOff>
      <xdr:row>31</xdr:row>
      <xdr:rowOff>0</xdr:rowOff>
    </xdr:to>
    <xdr:sp macro="" textlink="">
      <xdr:nvSpPr>
        <xdr:cNvPr id="17416" name="Rectangle 9"/>
        <xdr:cNvSpPr>
          <a:spLocks noChangeArrowheads="1"/>
        </xdr:cNvSpPr>
      </xdr:nvSpPr>
      <xdr:spPr bwMode="auto">
        <a:xfrm>
          <a:off x="8820150" y="2657475"/>
          <a:ext cx="228600" cy="72390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28575</xdr:colOff>
      <xdr:row>49</xdr:row>
      <xdr:rowOff>95250</xdr:rowOff>
    </xdr:from>
    <xdr:to>
      <xdr:col>78</xdr:col>
      <xdr:colOff>76200</xdr:colOff>
      <xdr:row>49</xdr:row>
      <xdr:rowOff>95250</xdr:rowOff>
    </xdr:to>
    <xdr:sp macro="" textlink="">
      <xdr:nvSpPr>
        <xdr:cNvPr id="17417" name="Line 10"/>
        <xdr:cNvSpPr>
          <a:spLocks noChangeShapeType="1"/>
        </xdr:cNvSpPr>
      </xdr:nvSpPr>
      <xdr:spPr bwMode="auto">
        <a:xfrm>
          <a:off x="6791325" y="5448300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53</xdr:row>
      <xdr:rowOff>95250</xdr:rowOff>
    </xdr:from>
    <xdr:to>
      <xdr:col>78</xdr:col>
      <xdr:colOff>76200</xdr:colOff>
      <xdr:row>53</xdr:row>
      <xdr:rowOff>95250</xdr:rowOff>
    </xdr:to>
    <xdr:sp macro="" textlink="">
      <xdr:nvSpPr>
        <xdr:cNvPr id="17418" name="Line 12"/>
        <xdr:cNvSpPr>
          <a:spLocks noChangeShapeType="1"/>
        </xdr:cNvSpPr>
      </xdr:nvSpPr>
      <xdr:spPr bwMode="auto">
        <a:xfrm>
          <a:off x="6791325" y="5924550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92</xdr:col>
      <xdr:colOff>57150</xdr:colOff>
      <xdr:row>42</xdr:row>
      <xdr:rowOff>0</xdr:rowOff>
    </xdr:from>
    <xdr:to>
      <xdr:col>95</xdr:col>
      <xdr:colOff>0</xdr:colOff>
      <xdr:row>54</xdr:row>
      <xdr:rowOff>9525</xdr:rowOff>
    </xdr:to>
    <xdr:sp macro="" textlink="">
      <xdr:nvSpPr>
        <xdr:cNvPr id="17419" name="Rectangle 13"/>
        <xdr:cNvSpPr>
          <a:spLocks noChangeArrowheads="1"/>
        </xdr:cNvSpPr>
      </xdr:nvSpPr>
      <xdr:spPr bwMode="auto">
        <a:xfrm>
          <a:off x="8820150" y="4610100"/>
          <a:ext cx="228600" cy="142875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7620</xdr:colOff>
      <xdr:row>58</xdr:row>
      <xdr:rowOff>22860</xdr:rowOff>
    </xdr:from>
    <xdr:to>
      <xdr:col>52</xdr:col>
      <xdr:colOff>22860</xdr:colOff>
      <xdr:row>59</xdr:row>
      <xdr:rowOff>99060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2484120" y="6484620"/>
          <a:ext cx="2689860" cy="16002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ΣΕ ΠΕΡΙΠΤΩΣΗ ΔΙΑΝΟΜΗΣ ΚΕΡΔΩΝ</a:t>
          </a:r>
        </a:p>
      </xdr:txBody>
    </xdr:sp>
    <xdr:clientData/>
  </xdr:twoCellAnchor>
  <xdr:twoCellAnchor>
    <xdr:from>
      <xdr:col>10</xdr:col>
      <xdr:colOff>38100</xdr:colOff>
      <xdr:row>71</xdr:row>
      <xdr:rowOff>38100</xdr:rowOff>
    </xdr:from>
    <xdr:to>
      <xdr:col>63</xdr:col>
      <xdr:colOff>9525</xdr:colOff>
      <xdr:row>71</xdr:row>
      <xdr:rowOff>38100</xdr:rowOff>
    </xdr:to>
    <xdr:sp macro="" textlink="">
      <xdr:nvSpPr>
        <xdr:cNvPr id="17421" name="Line 17"/>
        <xdr:cNvSpPr>
          <a:spLocks noChangeShapeType="1"/>
        </xdr:cNvSpPr>
      </xdr:nvSpPr>
      <xdr:spPr bwMode="auto">
        <a:xfrm>
          <a:off x="990600" y="8181975"/>
          <a:ext cx="501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77</xdr:row>
      <xdr:rowOff>38100</xdr:rowOff>
    </xdr:from>
    <xdr:to>
      <xdr:col>63</xdr:col>
      <xdr:colOff>9525</xdr:colOff>
      <xdr:row>77</xdr:row>
      <xdr:rowOff>38100</xdr:rowOff>
    </xdr:to>
    <xdr:sp macro="" textlink="">
      <xdr:nvSpPr>
        <xdr:cNvPr id="17422" name="Line 18"/>
        <xdr:cNvSpPr>
          <a:spLocks noChangeShapeType="1"/>
        </xdr:cNvSpPr>
      </xdr:nvSpPr>
      <xdr:spPr bwMode="auto">
        <a:xfrm>
          <a:off x="990600" y="9020175"/>
          <a:ext cx="501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71</xdr:col>
      <xdr:colOff>28575</xdr:colOff>
      <xdr:row>81</xdr:row>
      <xdr:rowOff>95250</xdr:rowOff>
    </xdr:from>
    <xdr:to>
      <xdr:col>78</xdr:col>
      <xdr:colOff>76200</xdr:colOff>
      <xdr:row>81</xdr:row>
      <xdr:rowOff>95250</xdr:rowOff>
    </xdr:to>
    <xdr:sp macro="" textlink="">
      <xdr:nvSpPr>
        <xdr:cNvPr id="17423" name="Line 19"/>
        <xdr:cNvSpPr>
          <a:spLocks noChangeShapeType="1"/>
        </xdr:cNvSpPr>
      </xdr:nvSpPr>
      <xdr:spPr bwMode="auto">
        <a:xfrm>
          <a:off x="6791325" y="9553575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83</xdr:row>
      <xdr:rowOff>95250</xdr:rowOff>
    </xdr:from>
    <xdr:to>
      <xdr:col>78</xdr:col>
      <xdr:colOff>76200</xdr:colOff>
      <xdr:row>83</xdr:row>
      <xdr:rowOff>95250</xdr:rowOff>
    </xdr:to>
    <xdr:sp macro="" textlink="">
      <xdr:nvSpPr>
        <xdr:cNvPr id="17424" name="Line 20"/>
        <xdr:cNvSpPr>
          <a:spLocks noChangeShapeType="1"/>
        </xdr:cNvSpPr>
      </xdr:nvSpPr>
      <xdr:spPr bwMode="auto">
        <a:xfrm>
          <a:off x="6791325" y="9791700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85</xdr:row>
      <xdr:rowOff>95250</xdr:rowOff>
    </xdr:from>
    <xdr:to>
      <xdr:col>78</xdr:col>
      <xdr:colOff>76200</xdr:colOff>
      <xdr:row>85</xdr:row>
      <xdr:rowOff>95250</xdr:rowOff>
    </xdr:to>
    <xdr:sp macro="" textlink="">
      <xdr:nvSpPr>
        <xdr:cNvPr id="17425" name="Line 21"/>
        <xdr:cNvSpPr>
          <a:spLocks noChangeShapeType="1"/>
        </xdr:cNvSpPr>
      </xdr:nvSpPr>
      <xdr:spPr bwMode="auto">
        <a:xfrm>
          <a:off x="6791325" y="10029825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87</xdr:row>
      <xdr:rowOff>95250</xdr:rowOff>
    </xdr:from>
    <xdr:to>
      <xdr:col>78</xdr:col>
      <xdr:colOff>76200</xdr:colOff>
      <xdr:row>87</xdr:row>
      <xdr:rowOff>95250</xdr:rowOff>
    </xdr:to>
    <xdr:sp macro="" textlink="">
      <xdr:nvSpPr>
        <xdr:cNvPr id="17426" name="Line 22"/>
        <xdr:cNvSpPr>
          <a:spLocks noChangeShapeType="1"/>
        </xdr:cNvSpPr>
      </xdr:nvSpPr>
      <xdr:spPr bwMode="auto">
        <a:xfrm>
          <a:off x="6791325" y="10267950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89</xdr:row>
      <xdr:rowOff>95250</xdr:rowOff>
    </xdr:from>
    <xdr:to>
      <xdr:col>78</xdr:col>
      <xdr:colOff>76200</xdr:colOff>
      <xdr:row>89</xdr:row>
      <xdr:rowOff>95250</xdr:rowOff>
    </xdr:to>
    <xdr:sp macro="" textlink="">
      <xdr:nvSpPr>
        <xdr:cNvPr id="17427" name="Line 23"/>
        <xdr:cNvSpPr>
          <a:spLocks noChangeShapeType="1"/>
        </xdr:cNvSpPr>
      </xdr:nvSpPr>
      <xdr:spPr bwMode="auto">
        <a:xfrm>
          <a:off x="6791325" y="10506075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79</xdr:col>
      <xdr:colOff>76200</xdr:colOff>
      <xdr:row>54</xdr:row>
      <xdr:rowOff>0</xdr:rowOff>
    </xdr:from>
    <xdr:to>
      <xdr:col>82</xdr:col>
      <xdr:colOff>9525</xdr:colOff>
      <xdr:row>70</xdr:row>
      <xdr:rowOff>0</xdr:rowOff>
    </xdr:to>
    <xdr:sp macro="" textlink="">
      <xdr:nvSpPr>
        <xdr:cNvPr id="17428" name="Rectangle 25"/>
        <xdr:cNvSpPr>
          <a:spLocks noChangeArrowheads="1"/>
        </xdr:cNvSpPr>
      </xdr:nvSpPr>
      <xdr:spPr bwMode="auto">
        <a:xfrm>
          <a:off x="7600950" y="6029325"/>
          <a:ext cx="219075" cy="19526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79</xdr:col>
      <xdr:colOff>66675</xdr:colOff>
      <xdr:row>72</xdr:row>
      <xdr:rowOff>9525</xdr:rowOff>
    </xdr:from>
    <xdr:to>
      <xdr:col>82</xdr:col>
      <xdr:colOff>9525</xdr:colOff>
      <xdr:row>76</xdr:row>
      <xdr:rowOff>0</xdr:rowOff>
    </xdr:to>
    <xdr:sp macro="" textlink="">
      <xdr:nvSpPr>
        <xdr:cNvPr id="17429" name="Rectangle 26"/>
        <xdr:cNvSpPr>
          <a:spLocks noChangeArrowheads="1"/>
        </xdr:cNvSpPr>
      </xdr:nvSpPr>
      <xdr:spPr bwMode="auto">
        <a:xfrm>
          <a:off x="7591425" y="8353425"/>
          <a:ext cx="228600" cy="4667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27</xdr:col>
      <xdr:colOff>66675</xdr:colOff>
      <xdr:row>69</xdr:row>
      <xdr:rowOff>180975</xdr:rowOff>
    </xdr:from>
    <xdr:to>
      <xdr:col>30</xdr:col>
      <xdr:colOff>9525</xdr:colOff>
      <xdr:row>71</xdr:row>
      <xdr:rowOff>0</xdr:rowOff>
    </xdr:to>
    <xdr:sp macro="" textlink="">
      <xdr:nvSpPr>
        <xdr:cNvPr id="17430" name="Rectangle 27"/>
        <xdr:cNvSpPr>
          <a:spLocks noChangeArrowheads="1"/>
        </xdr:cNvSpPr>
      </xdr:nvSpPr>
      <xdr:spPr bwMode="auto">
        <a:xfrm>
          <a:off x="2638425" y="7962900"/>
          <a:ext cx="228600" cy="1809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27</xdr:col>
      <xdr:colOff>66675</xdr:colOff>
      <xdr:row>75</xdr:row>
      <xdr:rowOff>180975</xdr:rowOff>
    </xdr:from>
    <xdr:to>
      <xdr:col>30</xdr:col>
      <xdr:colOff>9525</xdr:colOff>
      <xdr:row>77</xdr:row>
      <xdr:rowOff>0</xdr:rowOff>
    </xdr:to>
    <xdr:sp macro="" textlink="">
      <xdr:nvSpPr>
        <xdr:cNvPr id="17431" name="Rectangle 28"/>
        <xdr:cNvSpPr>
          <a:spLocks noChangeArrowheads="1"/>
        </xdr:cNvSpPr>
      </xdr:nvSpPr>
      <xdr:spPr bwMode="auto">
        <a:xfrm>
          <a:off x="2638425" y="8801100"/>
          <a:ext cx="228600" cy="1809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60</xdr:col>
      <xdr:colOff>57150</xdr:colOff>
      <xdr:row>70</xdr:row>
      <xdr:rowOff>19050</xdr:rowOff>
    </xdr:from>
    <xdr:to>
      <xdr:col>63</xdr:col>
      <xdr:colOff>0</xdr:colOff>
      <xdr:row>71</xdr:row>
      <xdr:rowOff>0</xdr:rowOff>
    </xdr:to>
    <xdr:sp macro="" textlink="">
      <xdr:nvSpPr>
        <xdr:cNvPr id="17432" name="Rectangle 29"/>
        <xdr:cNvSpPr>
          <a:spLocks noChangeArrowheads="1"/>
        </xdr:cNvSpPr>
      </xdr:nvSpPr>
      <xdr:spPr bwMode="auto">
        <a:xfrm>
          <a:off x="5772150" y="8001000"/>
          <a:ext cx="228600" cy="1428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60</xdr:col>
      <xdr:colOff>57150</xdr:colOff>
      <xdr:row>76</xdr:row>
      <xdr:rowOff>19050</xdr:rowOff>
    </xdr:from>
    <xdr:to>
      <xdr:col>63</xdr:col>
      <xdr:colOff>0</xdr:colOff>
      <xdr:row>77</xdr:row>
      <xdr:rowOff>0</xdr:rowOff>
    </xdr:to>
    <xdr:sp macro="" textlink="">
      <xdr:nvSpPr>
        <xdr:cNvPr id="17433" name="Rectangle 30"/>
        <xdr:cNvSpPr>
          <a:spLocks noChangeArrowheads="1"/>
        </xdr:cNvSpPr>
      </xdr:nvSpPr>
      <xdr:spPr bwMode="auto">
        <a:xfrm>
          <a:off x="5772150" y="8839200"/>
          <a:ext cx="228600" cy="1428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79</xdr:col>
      <xdr:colOff>57150</xdr:colOff>
      <xdr:row>78</xdr:row>
      <xdr:rowOff>9525</xdr:rowOff>
    </xdr:from>
    <xdr:to>
      <xdr:col>82</xdr:col>
      <xdr:colOff>0</xdr:colOff>
      <xdr:row>79</xdr:row>
      <xdr:rowOff>190500</xdr:rowOff>
    </xdr:to>
    <xdr:sp macro="" textlink="">
      <xdr:nvSpPr>
        <xdr:cNvPr id="17434" name="Rectangle 31"/>
        <xdr:cNvSpPr>
          <a:spLocks noChangeArrowheads="1"/>
        </xdr:cNvSpPr>
      </xdr:nvSpPr>
      <xdr:spPr bwMode="auto">
        <a:xfrm>
          <a:off x="7581900" y="9191625"/>
          <a:ext cx="228600" cy="2190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53340</xdr:colOff>
      <xdr:row>90</xdr:row>
      <xdr:rowOff>15240</xdr:rowOff>
    </xdr:from>
    <xdr:to>
      <xdr:col>59</xdr:col>
      <xdr:colOff>7620</xdr:colOff>
      <xdr:row>91</xdr:row>
      <xdr:rowOff>68580</xdr:rowOff>
    </xdr:to>
    <xdr:sp macro="" textlink="">
      <xdr:nvSpPr>
        <xdr:cNvPr id="28" name="Rectangle 33"/>
        <xdr:cNvSpPr>
          <a:spLocks noChangeArrowheads="1"/>
        </xdr:cNvSpPr>
      </xdr:nvSpPr>
      <xdr:spPr bwMode="auto">
        <a:xfrm>
          <a:off x="1440180" y="10561320"/>
          <a:ext cx="4411980" cy="14478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ΑΦΑΙΡΕΣΗ ΑΦΟΡΟΛ. ΑΠΟΘΕΜΑΤΙΚΩΝ ΑΝΑΠΤ.ΝΟΜΩΝ, ΚΛΠ.</a:t>
          </a:r>
        </a:p>
      </xdr:txBody>
    </xdr:sp>
    <xdr:clientData/>
  </xdr:twoCellAnchor>
  <xdr:twoCellAnchor>
    <xdr:from>
      <xdr:col>92</xdr:col>
      <xdr:colOff>66675</xdr:colOff>
      <xdr:row>78</xdr:row>
      <xdr:rowOff>19050</xdr:rowOff>
    </xdr:from>
    <xdr:to>
      <xdr:col>95</xdr:col>
      <xdr:colOff>0</xdr:colOff>
      <xdr:row>90</xdr:row>
      <xdr:rowOff>0</xdr:rowOff>
    </xdr:to>
    <xdr:sp macro="" textlink="">
      <xdr:nvSpPr>
        <xdr:cNvPr id="17436" name="Rectangle 34"/>
        <xdr:cNvSpPr>
          <a:spLocks noChangeArrowheads="1"/>
        </xdr:cNvSpPr>
      </xdr:nvSpPr>
      <xdr:spPr bwMode="auto">
        <a:xfrm>
          <a:off x="8829675" y="9201150"/>
          <a:ext cx="219075" cy="140970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79</xdr:col>
      <xdr:colOff>66675</xdr:colOff>
      <xdr:row>90</xdr:row>
      <xdr:rowOff>85725</xdr:rowOff>
    </xdr:from>
    <xdr:to>
      <xdr:col>82</xdr:col>
      <xdr:colOff>9525</xdr:colOff>
      <xdr:row>108</xdr:row>
      <xdr:rowOff>9525</xdr:rowOff>
    </xdr:to>
    <xdr:sp macro="" textlink="">
      <xdr:nvSpPr>
        <xdr:cNvPr id="17437" name="Rectangle 35"/>
        <xdr:cNvSpPr>
          <a:spLocks noChangeArrowheads="1"/>
        </xdr:cNvSpPr>
      </xdr:nvSpPr>
      <xdr:spPr bwMode="auto">
        <a:xfrm>
          <a:off x="7591425" y="10696575"/>
          <a:ext cx="228600" cy="22002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62</xdr:col>
      <xdr:colOff>66675</xdr:colOff>
      <xdr:row>2</xdr:row>
      <xdr:rowOff>19050</xdr:rowOff>
    </xdr:from>
    <xdr:to>
      <xdr:col>65</xdr:col>
      <xdr:colOff>9525</xdr:colOff>
      <xdr:row>4</xdr:row>
      <xdr:rowOff>0</xdr:rowOff>
    </xdr:to>
    <xdr:sp macro="" textlink="">
      <xdr:nvSpPr>
        <xdr:cNvPr id="17438" name="Rectangle 36"/>
        <xdr:cNvSpPr>
          <a:spLocks noChangeArrowheads="1"/>
        </xdr:cNvSpPr>
      </xdr:nvSpPr>
      <xdr:spPr bwMode="auto">
        <a:xfrm>
          <a:off x="5972175" y="285750"/>
          <a:ext cx="228600" cy="1809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71</xdr:col>
      <xdr:colOff>28575</xdr:colOff>
      <xdr:row>109</xdr:row>
      <xdr:rowOff>85725</xdr:rowOff>
    </xdr:from>
    <xdr:to>
      <xdr:col>78</xdr:col>
      <xdr:colOff>76200</xdr:colOff>
      <xdr:row>109</xdr:row>
      <xdr:rowOff>85725</xdr:rowOff>
    </xdr:to>
    <xdr:sp macro="" textlink="">
      <xdr:nvSpPr>
        <xdr:cNvPr id="17439" name="Line 38"/>
        <xdr:cNvSpPr>
          <a:spLocks noChangeShapeType="1"/>
        </xdr:cNvSpPr>
      </xdr:nvSpPr>
      <xdr:spPr bwMode="auto">
        <a:xfrm>
          <a:off x="6791325" y="13011150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111</xdr:row>
      <xdr:rowOff>95250</xdr:rowOff>
    </xdr:from>
    <xdr:to>
      <xdr:col>78</xdr:col>
      <xdr:colOff>76200</xdr:colOff>
      <xdr:row>111</xdr:row>
      <xdr:rowOff>95250</xdr:rowOff>
    </xdr:to>
    <xdr:sp macro="" textlink="">
      <xdr:nvSpPr>
        <xdr:cNvPr id="17440" name="Line 39"/>
        <xdr:cNvSpPr>
          <a:spLocks noChangeShapeType="1"/>
        </xdr:cNvSpPr>
      </xdr:nvSpPr>
      <xdr:spPr bwMode="auto">
        <a:xfrm>
          <a:off x="6791325" y="13258800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71</xdr:col>
      <xdr:colOff>28575</xdr:colOff>
      <xdr:row>113</xdr:row>
      <xdr:rowOff>95250</xdr:rowOff>
    </xdr:from>
    <xdr:to>
      <xdr:col>78</xdr:col>
      <xdr:colOff>76200</xdr:colOff>
      <xdr:row>113</xdr:row>
      <xdr:rowOff>95250</xdr:rowOff>
    </xdr:to>
    <xdr:sp macro="" textlink="">
      <xdr:nvSpPr>
        <xdr:cNvPr id="17441" name="Line 40"/>
        <xdr:cNvSpPr>
          <a:spLocks noChangeShapeType="1"/>
        </xdr:cNvSpPr>
      </xdr:nvSpPr>
      <xdr:spPr bwMode="auto">
        <a:xfrm>
          <a:off x="6791325" y="13496925"/>
          <a:ext cx="714375" cy="0"/>
        </a:xfrm>
        <a:prstGeom prst="line">
          <a:avLst/>
        </a:prstGeom>
        <a:noFill/>
        <a:ln w="12700">
          <a:solidFill>
            <a:srgbClr val="0066CC"/>
          </a:solidFill>
          <a:round/>
          <a:headEnd/>
          <a:tailEnd type="stealth" w="med" len="med"/>
        </a:ln>
      </xdr:spPr>
    </xdr:sp>
    <xdr:clientData/>
  </xdr:twoCellAnchor>
  <xdr:twoCellAnchor>
    <xdr:from>
      <xdr:col>92</xdr:col>
      <xdr:colOff>66675</xdr:colOff>
      <xdr:row>107</xdr:row>
      <xdr:rowOff>9525</xdr:rowOff>
    </xdr:from>
    <xdr:to>
      <xdr:col>95</xdr:col>
      <xdr:colOff>9525</xdr:colOff>
      <xdr:row>113</xdr:row>
      <xdr:rowOff>180975</xdr:rowOff>
    </xdr:to>
    <xdr:sp macro="" textlink="">
      <xdr:nvSpPr>
        <xdr:cNvPr id="17442" name="Rectangle 41"/>
        <xdr:cNvSpPr>
          <a:spLocks noChangeArrowheads="1"/>
        </xdr:cNvSpPr>
      </xdr:nvSpPr>
      <xdr:spPr bwMode="auto">
        <a:xfrm>
          <a:off x="8829675" y="12696825"/>
          <a:ext cx="228600" cy="8858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</xdr:row>
      <xdr:rowOff>0</xdr:rowOff>
    </xdr:from>
    <xdr:to>
      <xdr:col>39</xdr:col>
      <xdr:colOff>9525</xdr:colOff>
      <xdr:row>7</xdr:row>
      <xdr:rowOff>0</xdr:rowOff>
    </xdr:to>
    <xdr:sp macro="" textlink="">
      <xdr:nvSpPr>
        <xdr:cNvPr id="18433" name="Rectangle 1"/>
        <xdr:cNvSpPr>
          <a:spLocks noChangeArrowheads="1"/>
        </xdr:cNvSpPr>
      </xdr:nvSpPr>
      <xdr:spPr bwMode="auto">
        <a:xfrm>
          <a:off x="3467100" y="685800"/>
          <a:ext cx="238125" cy="2190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57150</xdr:colOff>
      <xdr:row>5</xdr:row>
      <xdr:rowOff>9525</xdr:rowOff>
    </xdr:from>
    <xdr:to>
      <xdr:col>98</xdr:col>
      <xdr:colOff>0</xdr:colOff>
      <xdr:row>11</xdr:row>
      <xdr:rowOff>0</xdr:rowOff>
    </xdr:to>
    <xdr:sp macro="" textlink="">
      <xdr:nvSpPr>
        <xdr:cNvPr id="18434" name="Rectangle 2"/>
        <xdr:cNvSpPr>
          <a:spLocks noChangeArrowheads="1"/>
        </xdr:cNvSpPr>
      </xdr:nvSpPr>
      <xdr:spPr bwMode="auto">
        <a:xfrm>
          <a:off x="9067800" y="647700"/>
          <a:ext cx="228600" cy="80010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30</xdr:col>
      <xdr:colOff>95250</xdr:colOff>
      <xdr:row>17</xdr:row>
      <xdr:rowOff>9525</xdr:rowOff>
    </xdr:from>
    <xdr:to>
      <xdr:col>33</xdr:col>
      <xdr:colOff>0</xdr:colOff>
      <xdr:row>18</xdr:row>
      <xdr:rowOff>0</xdr:rowOff>
    </xdr:to>
    <xdr:sp macro="" textlink="">
      <xdr:nvSpPr>
        <xdr:cNvPr id="18435" name="Rectangle 3"/>
        <xdr:cNvSpPr>
          <a:spLocks noChangeArrowheads="1"/>
        </xdr:cNvSpPr>
      </xdr:nvSpPr>
      <xdr:spPr bwMode="auto">
        <a:xfrm>
          <a:off x="2933700" y="2238375"/>
          <a:ext cx="190500" cy="2762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60</xdr:col>
      <xdr:colOff>95250</xdr:colOff>
      <xdr:row>17</xdr:row>
      <xdr:rowOff>9525</xdr:rowOff>
    </xdr:from>
    <xdr:to>
      <xdr:col>63</xdr:col>
      <xdr:colOff>0</xdr:colOff>
      <xdr:row>18</xdr:row>
      <xdr:rowOff>0</xdr:rowOff>
    </xdr:to>
    <xdr:sp macro="" textlink="">
      <xdr:nvSpPr>
        <xdr:cNvPr id="18436" name="Rectangle 4"/>
        <xdr:cNvSpPr>
          <a:spLocks noChangeArrowheads="1"/>
        </xdr:cNvSpPr>
      </xdr:nvSpPr>
      <xdr:spPr bwMode="auto">
        <a:xfrm>
          <a:off x="5762625" y="2238375"/>
          <a:ext cx="190500" cy="2762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57150</xdr:colOff>
      <xdr:row>17</xdr:row>
      <xdr:rowOff>9525</xdr:rowOff>
    </xdr:from>
    <xdr:to>
      <xdr:col>98</xdr:col>
      <xdr:colOff>0</xdr:colOff>
      <xdr:row>18</xdr:row>
      <xdr:rowOff>0</xdr:rowOff>
    </xdr:to>
    <xdr:sp macro="" textlink="">
      <xdr:nvSpPr>
        <xdr:cNvPr id="18437" name="Rectangle 6"/>
        <xdr:cNvSpPr>
          <a:spLocks noChangeArrowheads="1"/>
        </xdr:cNvSpPr>
      </xdr:nvSpPr>
      <xdr:spPr bwMode="auto">
        <a:xfrm>
          <a:off x="9067800" y="2238375"/>
          <a:ext cx="228600" cy="2762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30</xdr:col>
      <xdr:colOff>95250</xdr:colOff>
      <xdr:row>19</xdr:row>
      <xdr:rowOff>9525</xdr:rowOff>
    </xdr:from>
    <xdr:to>
      <xdr:col>33</xdr:col>
      <xdr:colOff>0</xdr:colOff>
      <xdr:row>20</xdr:row>
      <xdr:rowOff>19050</xdr:rowOff>
    </xdr:to>
    <xdr:sp macro="" textlink="">
      <xdr:nvSpPr>
        <xdr:cNvPr id="18438" name="Rectangle 7"/>
        <xdr:cNvSpPr>
          <a:spLocks noChangeArrowheads="1"/>
        </xdr:cNvSpPr>
      </xdr:nvSpPr>
      <xdr:spPr bwMode="auto">
        <a:xfrm>
          <a:off x="2933700" y="2800350"/>
          <a:ext cx="190500" cy="2762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77</xdr:col>
      <xdr:colOff>57150</xdr:colOff>
      <xdr:row>24</xdr:row>
      <xdr:rowOff>9525</xdr:rowOff>
    </xdr:from>
    <xdr:to>
      <xdr:col>80</xdr:col>
      <xdr:colOff>0</xdr:colOff>
      <xdr:row>31</xdr:row>
      <xdr:rowOff>0</xdr:rowOff>
    </xdr:to>
    <xdr:sp macro="" textlink="">
      <xdr:nvSpPr>
        <xdr:cNvPr id="18439" name="Rectangle 8"/>
        <xdr:cNvSpPr>
          <a:spLocks noChangeArrowheads="1"/>
        </xdr:cNvSpPr>
      </xdr:nvSpPr>
      <xdr:spPr bwMode="auto">
        <a:xfrm>
          <a:off x="7353300" y="4200525"/>
          <a:ext cx="228600" cy="17240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76200</xdr:colOff>
      <xdr:row>24</xdr:row>
      <xdr:rowOff>9525</xdr:rowOff>
    </xdr:from>
    <xdr:to>
      <xdr:col>98</xdr:col>
      <xdr:colOff>0</xdr:colOff>
      <xdr:row>31</xdr:row>
      <xdr:rowOff>0</xdr:rowOff>
    </xdr:to>
    <xdr:sp macro="" textlink="">
      <xdr:nvSpPr>
        <xdr:cNvPr id="18440" name="Rectangle 9"/>
        <xdr:cNvSpPr>
          <a:spLocks noChangeArrowheads="1"/>
        </xdr:cNvSpPr>
      </xdr:nvSpPr>
      <xdr:spPr bwMode="auto">
        <a:xfrm>
          <a:off x="9086850" y="4200525"/>
          <a:ext cx="209550" cy="17240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57150</xdr:colOff>
      <xdr:row>34</xdr:row>
      <xdr:rowOff>19050</xdr:rowOff>
    </xdr:from>
    <xdr:to>
      <xdr:col>98</xdr:col>
      <xdr:colOff>0</xdr:colOff>
      <xdr:row>38</xdr:row>
      <xdr:rowOff>0</xdr:rowOff>
    </xdr:to>
    <xdr:sp macro="" textlink="">
      <xdr:nvSpPr>
        <xdr:cNvPr id="18441" name="Rectangle 10"/>
        <xdr:cNvSpPr>
          <a:spLocks noChangeArrowheads="1"/>
        </xdr:cNvSpPr>
      </xdr:nvSpPr>
      <xdr:spPr bwMode="auto">
        <a:xfrm>
          <a:off x="9067800" y="6638925"/>
          <a:ext cx="228600" cy="9429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58</xdr:col>
      <xdr:colOff>76200</xdr:colOff>
      <xdr:row>41</xdr:row>
      <xdr:rowOff>9525</xdr:rowOff>
    </xdr:from>
    <xdr:to>
      <xdr:col>61</xdr:col>
      <xdr:colOff>0</xdr:colOff>
      <xdr:row>47</xdr:row>
      <xdr:rowOff>247650</xdr:rowOff>
    </xdr:to>
    <xdr:sp macro="" textlink="">
      <xdr:nvSpPr>
        <xdr:cNvPr id="18442" name="Rectangle 11"/>
        <xdr:cNvSpPr>
          <a:spLocks noChangeArrowheads="1"/>
        </xdr:cNvSpPr>
      </xdr:nvSpPr>
      <xdr:spPr bwMode="auto">
        <a:xfrm>
          <a:off x="5553075" y="8267700"/>
          <a:ext cx="209550" cy="178117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66675</xdr:colOff>
      <xdr:row>41</xdr:row>
      <xdr:rowOff>9525</xdr:rowOff>
    </xdr:from>
    <xdr:to>
      <xdr:col>83</xdr:col>
      <xdr:colOff>0</xdr:colOff>
      <xdr:row>48</xdr:row>
      <xdr:rowOff>0</xdr:rowOff>
    </xdr:to>
    <xdr:sp macro="" textlink="">
      <xdr:nvSpPr>
        <xdr:cNvPr id="18443" name="Rectangle 12"/>
        <xdr:cNvSpPr>
          <a:spLocks noChangeArrowheads="1"/>
        </xdr:cNvSpPr>
      </xdr:nvSpPr>
      <xdr:spPr bwMode="auto">
        <a:xfrm>
          <a:off x="7648575" y="8267700"/>
          <a:ext cx="219075" cy="1790700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95</xdr:col>
      <xdr:colOff>66675</xdr:colOff>
      <xdr:row>41</xdr:row>
      <xdr:rowOff>0</xdr:rowOff>
    </xdr:from>
    <xdr:to>
      <xdr:col>98</xdr:col>
      <xdr:colOff>9525</xdr:colOff>
      <xdr:row>48</xdr:row>
      <xdr:rowOff>0</xdr:rowOff>
    </xdr:to>
    <xdr:sp macro="" textlink="">
      <xdr:nvSpPr>
        <xdr:cNvPr id="18444" name="Rectangle 13"/>
        <xdr:cNvSpPr>
          <a:spLocks noChangeArrowheads="1"/>
        </xdr:cNvSpPr>
      </xdr:nvSpPr>
      <xdr:spPr bwMode="auto">
        <a:xfrm>
          <a:off x="9077325" y="8258175"/>
          <a:ext cx="228600" cy="1800225"/>
        </a:xfrm>
        <a:prstGeom prst="rect">
          <a:avLst/>
        </a:prstGeom>
        <a:solidFill>
          <a:srgbClr val="C0C0C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1190625</xdr:colOff>
      <xdr:row>4</xdr:row>
      <xdr:rowOff>47625</xdr:rowOff>
    </xdr:to>
    <xdr:pic>
      <xdr:nvPicPr>
        <xdr:cNvPr id="19457" name="Picture 30" descr="logo sol el 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62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BO_X/Documents/&#917;&#932;&#913;&#921;&#929;&#917;&#921;&#917;&#931;/CANDELI/&#935;&#929;&#919;&#931;&#919;%202011%20%20CANDELLI/&#917;&#932;&#913;&#921;&#929;&#917;&#921;&#917;&#931;/AVIAREPS%20AE/&#917;&#925;&#927;&#928;&#927;&#921;&#919;&#924;&#917;&#925;&#927;&#931;%202010%20&#913;&#914;&#921;&#913;&#929;&#917;&#928;&#931;/&#921;&#931;&#927;&#923;&#927;&#915;&#921;&#931;&#924;&#927;&#921;%20-&#928;&#929;&#927;&#931;&#913;&#929;&#932;&#919;&#924;&#913;&#932;&#913;%20&#917;&#932;&#913;&#921;&#929;&#917;&#921;&#937;&#925;/&#913;&#957;&#964;&#943;&#947;&#961;&#945;&#966;&#959;%20&#964;&#959;&#965;%202010_13%20&#921;&#931;&#927;&#918;&#933;&#915;&#921;&#927;%20CANDELLI%20(&#928;&#929;&#921;&#925;%20&#932;&#919;&#925;%20&#916;&#921;&#913;&#925;&#927;&#924;&#919;)%2016_04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BO_X/Documents/&#917;&#932;&#913;&#921;&#929;&#917;&#921;&#917;&#931;/CANDELI/&#935;&#929;&#919;&#931;&#919;%202011%20%20CANDELLI/&#933;&#928;&#927;&#916;.&#916;&#921;&#913;&#925;&#927;&#924;&#919;&#931;%202011CANDELL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 refreshError="1">
        <row r="388">
          <cell r="I388">
            <v>-101509.23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ΕΔΟΜΕΝΑ"/>
      <sheetName val="Τ.Α."/>
      <sheetName val="ΔΙΑΝΕΜ."/>
      <sheetName val="ΑΝΑΛ.ΔΑΠ."/>
      <sheetName val="Φ.Ε."/>
      <sheetName val="ΔΙΑΝΟΜΗ"/>
      <sheetName val="ΑΦ.ΕΚΠΤ.Ν3299"/>
      <sheetName val="ΔΗΛ.ΦΕ1"/>
      <sheetName val="ΔΗΛ.ΦΕ2"/>
      <sheetName val="ΔΗΛ.ΦΕ3"/>
      <sheetName val="ΔΗΛ.ΦΕ4"/>
    </sheetNames>
    <sheetDataSet>
      <sheetData sheetId="0">
        <row r="8">
          <cell r="C8">
            <v>2011</v>
          </cell>
        </row>
      </sheetData>
      <sheetData sheetId="1"/>
      <sheetData sheetId="2">
        <row r="7">
          <cell r="C7" t="str">
            <v>CANDELLI  A.E.</v>
          </cell>
        </row>
      </sheetData>
      <sheetData sheetId="3"/>
      <sheetData sheetId="4"/>
      <sheetData sheetId="5"/>
      <sheetData sheetId="6"/>
      <sheetData sheetId="7">
        <row r="38">
          <cell r="AU38">
            <v>40.959999999999994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9"/>
  <sheetViews>
    <sheetView tabSelected="1" view="pageBreakPreview" zoomScale="60" zoomScaleNormal="74" workbookViewId="0">
      <selection activeCell="I70" sqref="I70"/>
    </sheetView>
  </sheetViews>
  <sheetFormatPr defaultColWidth="9.28515625" defaultRowHeight="14.25"/>
  <cols>
    <col min="1" max="1" width="2.28515625" style="324" customWidth="1"/>
    <col min="2" max="2" width="3.28515625" style="325" customWidth="1"/>
    <col min="3" max="3" width="41.7109375" style="324" customWidth="1"/>
    <col min="4" max="4" width="20.140625" style="368" customWidth="1"/>
    <col min="5" max="5" width="1.42578125" style="368" customWidth="1"/>
    <col min="6" max="6" width="19" style="368" customWidth="1"/>
    <col min="7" max="7" width="1" style="368" customWidth="1"/>
    <col min="8" max="8" width="19.140625" style="368" bestFit="1" customWidth="1"/>
    <col min="9" max="9" width="1.85546875" style="324" customWidth="1"/>
    <col min="10" max="10" width="20.42578125" style="324" customWidth="1"/>
    <col min="11" max="11" width="0.7109375" style="324" customWidth="1"/>
    <col min="12" max="12" width="18.85546875" style="324" customWidth="1"/>
    <col min="13" max="13" width="1.5703125" style="324" customWidth="1"/>
    <col min="14" max="14" width="18.42578125" style="324" customWidth="1"/>
    <col min="15" max="16" width="1.28515625" style="324" customWidth="1"/>
    <col min="17" max="17" width="2.28515625" style="324" customWidth="1"/>
    <col min="18" max="18" width="3.5703125" style="324" customWidth="1"/>
    <col min="19" max="19" width="54.28515625" style="324" customWidth="1"/>
    <col min="20" max="20" width="19.42578125" style="335" customWidth="1"/>
    <col min="21" max="21" width="1.140625" style="336" customWidth="1"/>
    <col min="22" max="22" width="19.42578125" style="336" customWidth="1"/>
    <col min="23" max="23" width="1.7109375" style="324" customWidth="1"/>
    <col min="24" max="24" width="12.85546875" style="324" customWidth="1"/>
    <col min="25" max="25" width="9.7109375" style="324" bestFit="1" customWidth="1"/>
    <col min="26" max="43" width="9.28515625" style="324"/>
    <col min="44" max="16384" width="9.28515625" style="325"/>
  </cols>
  <sheetData>
    <row r="1" spans="1:23" ht="28.5" customHeight="1">
      <c r="A1" s="583" t="s">
        <v>729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323"/>
    </row>
    <row r="2" spans="1:23" ht="24.75" customHeight="1">
      <c r="A2" s="583" t="s">
        <v>730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323"/>
    </row>
    <row r="3" spans="1:23" ht="19.5">
      <c r="A3" s="584" t="s">
        <v>740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323"/>
    </row>
    <row r="4" spans="1:23" ht="19.5">
      <c r="A4" s="572"/>
      <c r="B4" s="572"/>
      <c r="C4" s="572"/>
      <c r="D4" s="572"/>
      <c r="E4" s="572"/>
      <c r="F4" s="572"/>
      <c r="G4" s="572"/>
      <c r="H4" s="572"/>
      <c r="I4" s="572"/>
      <c r="J4" s="572" t="s">
        <v>741</v>
      </c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323"/>
    </row>
    <row r="5" spans="1:23" s="328" customFormat="1" ht="20.100000000000001" customHeight="1">
      <c r="A5" s="326" t="s">
        <v>710</v>
      </c>
      <c r="B5" s="326"/>
      <c r="C5" s="326"/>
      <c r="D5" s="327"/>
      <c r="E5" s="327"/>
      <c r="F5" s="327"/>
      <c r="G5" s="327"/>
      <c r="H5" s="327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7"/>
      <c r="U5" s="326"/>
      <c r="V5" s="326"/>
      <c r="W5" s="326"/>
    </row>
    <row r="6" spans="1:23" s="328" customFormat="1" ht="20.100000000000001" customHeight="1">
      <c r="A6" s="326" t="s">
        <v>731</v>
      </c>
      <c r="B6" s="326"/>
      <c r="C6" s="326"/>
      <c r="D6" s="327"/>
      <c r="E6" s="327"/>
      <c r="F6" s="327"/>
      <c r="G6" s="327"/>
      <c r="H6" s="327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7"/>
      <c r="U6" s="326"/>
      <c r="V6" s="326"/>
      <c r="W6" s="326"/>
    </row>
    <row r="7" spans="1:23">
      <c r="A7" s="329"/>
      <c r="B7" s="330"/>
      <c r="C7" s="331" t="s">
        <v>0</v>
      </c>
      <c r="D7" s="332"/>
      <c r="E7" s="332"/>
      <c r="F7" s="332"/>
      <c r="G7" s="332"/>
      <c r="H7" s="332"/>
      <c r="I7" s="333"/>
      <c r="J7" s="334"/>
      <c r="K7" s="334"/>
      <c r="L7" s="334"/>
      <c r="M7" s="334"/>
      <c r="N7" s="334"/>
      <c r="O7" s="334"/>
      <c r="P7" s="334"/>
      <c r="Q7" s="334"/>
      <c r="R7" s="334"/>
      <c r="V7" s="337" t="s">
        <v>1</v>
      </c>
      <c r="W7" s="334"/>
    </row>
    <row r="8" spans="1:23" ht="12.75">
      <c r="A8" s="329"/>
      <c r="B8" s="338"/>
      <c r="C8" s="339"/>
      <c r="D8" s="585" t="s">
        <v>711</v>
      </c>
      <c r="E8" s="585"/>
      <c r="F8" s="585"/>
      <c r="G8" s="585"/>
      <c r="H8" s="585"/>
      <c r="I8" s="339"/>
      <c r="J8" s="323" t="s">
        <v>712</v>
      </c>
      <c r="K8" s="323"/>
      <c r="L8" s="323"/>
      <c r="M8" s="323"/>
      <c r="N8" s="323"/>
      <c r="O8" s="339"/>
      <c r="P8" s="339"/>
      <c r="Q8" s="339"/>
      <c r="R8" s="339"/>
      <c r="S8" s="339"/>
      <c r="T8" s="341" t="s">
        <v>2</v>
      </c>
      <c r="U8" s="339"/>
      <c r="V8" s="323" t="s">
        <v>354</v>
      </c>
      <c r="W8" s="342"/>
    </row>
    <row r="9" spans="1:23" ht="12.75">
      <c r="A9" s="339"/>
      <c r="B9" s="338"/>
      <c r="C9" s="339"/>
      <c r="D9" s="343"/>
      <c r="E9" s="343"/>
      <c r="F9" s="343"/>
      <c r="G9" s="343"/>
      <c r="H9" s="344" t="s">
        <v>3</v>
      </c>
      <c r="I9" s="339"/>
      <c r="J9" s="339"/>
      <c r="K9" s="339"/>
      <c r="L9" s="339"/>
      <c r="M9" s="339"/>
      <c r="N9" s="345" t="s">
        <v>3</v>
      </c>
      <c r="O9" s="339"/>
      <c r="P9" s="339"/>
      <c r="Q9" s="339"/>
      <c r="R9" s="339"/>
      <c r="S9" s="339"/>
      <c r="T9" s="340" t="s">
        <v>713</v>
      </c>
      <c r="U9" s="339"/>
      <c r="V9" s="323" t="s">
        <v>714</v>
      </c>
      <c r="W9" s="346"/>
    </row>
    <row r="10" spans="1:23">
      <c r="A10" s="339"/>
      <c r="B10" s="338"/>
      <c r="C10" s="339"/>
      <c r="D10" s="347" t="s">
        <v>4</v>
      </c>
      <c r="E10" s="343"/>
      <c r="F10" s="340" t="s">
        <v>5</v>
      </c>
      <c r="G10" s="343"/>
      <c r="H10" s="347" t="s">
        <v>6</v>
      </c>
      <c r="I10" s="339"/>
      <c r="J10" s="323" t="s">
        <v>4</v>
      </c>
      <c r="K10" s="339"/>
      <c r="L10" s="346" t="s">
        <v>5</v>
      </c>
      <c r="M10" s="339"/>
      <c r="N10" s="323" t="s">
        <v>6</v>
      </c>
      <c r="O10" s="339"/>
      <c r="P10" s="339"/>
      <c r="Q10" s="339"/>
      <c r="R10" s="339"/>
      <c r="S10" s="339"/>
      <c r="T10" s="348"/>
      <c r="U10" s="349"/>
      <c r="V10" s="350"/>
      <c r="W10" s="351"/>
    </row>
    <row r="11" spans="1:23">
      <c r="A11" s="355" t="s">
        <v>7</v>
      </c>
      <c r="B11" s="358"/>
      <c r="C11" s="354" t="s">
        <v>8</v>
      </c>
      <c r="D11" s="359"/>
      <c r="E11" s="359"/>
      <c r="F11" s="359"/>
      <c r="G11" s="359"/>
      <c r="H11" s="359"/>
      <c r="I11" s="360"/>
      <c r="J11" s="361"/>
      <c r="K11" s="361"/>
      <c r="L11" s="361"/>
      <c r="M11" s="361"/>
      <c r="N11" s="361"/>
      <c r="O11" s="339"/>
      <c r="P11" s="339"/>
      <c r="Q11" s="352" t="s">
        <v>9</v>
      </c>
      <c r="S11" s="354" t="s">
        <v>10</v>
      </c>
      <c r="T11" s="348"/>
      <c r="U11" s="349"/>
      <c r="V11" s="350"/>
      <c r="W11" s="351"/>
    </row>
    <row r="12" spans="1:23">
      <c r="A12" s="355"/>
      <c r="B12" s="358" t="s">
        <v>11</v>
      </c>
      <c r="C12" s="354" t="s">
        <v>12</v>
      </c>
      <c r="D12" s="359"/>
      <c r="E12" s="359"/>
      <c r="F12" s="359"/>
      <c r="G12" s="359"/>
      <c r="H12" s="359"/>
      <c r="I12" s="360"/>
      <c r="J12" s="361"/>
      <c r="K12" s="361"/>
      <c r="L12" s="361"/>
      <c r="M12" s="361"/>
      <c r="N12" s="361"/>
      <c r="O12" s="339"/>
      <c r="P12" s="339"/>
      <c r="Q12" s="351"/>
      <c r="R12" s="355" t="s">
        <v>13</v>
      </c>
      <c r="S12" s="354" t="s">
        <v>14</v>
      </c>
      <c r="T12" s="348"/>
      <c r="U12" s="349"/>
      <c r="V12" s="350"/>
      <c r="W12" s="351"/>
    </row>
    <row r="13" spans="1:23" s="356" customFormat="1">
      <c r="A13" s="324"/>
      <c r="B13" s="325"/>
      <c r="C13" s="324" t="s">
        <v>705</v>
      </c>
      <c r="D13" s="335">
        <v>685402.46</v>
      </c>
      <c r="E13" s="335"/>
      <c r="F13" s="335"/>
      <c r="G13" s="335"/>
      <c r="H13" s="335">
        <f>D13</f>
        <v>685402.46</v>
      </c>
      <c r="I13" s="336"/>
      <c r="J13" s="335">
        <v>685402.46</v>
      </c>
      <c r="K13" s="335"/>
      <c r="L13" s="335"/>
      <c r="M13" s="335"/>
      <c r="N13" s="335">
        <v>685402.46</v>
      </c>
      <c r="Q13" s="324"/>
      <c r="R13" s="324"/>
      <c r="S13" s="324" t="s">
        <v>15</v>
      </c>
      <c r="T13" s="335">
        <v>809460</v>
      </c>
      <c r="U13" s="336"/>
      <c r="V13" s="335">
        <v>809460</v>
      </c>
    </row>
    <row r="14" spans="1:23">
      <c r="C14" s="324" t="s">
        <v>706</v>
      </c>
      <c r="D14" s="335">
        <v>688541.71</v>
      </c>
      <c r="E14" s="335"/>
      <c r="F14" s="335">
        <v>687139.15</v>
      </c>
      <c r="G14" s="335"/>
      <c r="H14" s="335">
        <f>D14-F14</f>
        <v>1402.5599999999395</v>
      </c>
      <c r="I14" s="336"/>
      <c r="J14" s="335">
        <v>688541.71</v>
      </c>
      <c r="K14" s="335"/>
      <c r="L14" s="335">
        <v>686669.12</v>
      </c>
      <c r="M14" s="335"/>
      <c r="N14" s="335">
        <f>J14-L14</f>
        <v>1872.5899999999674</v>
      </c>
      <c r="O14" s="353"/>
      <c r="P14" s="339"/>
      <c r="T14" s="566">
        <v>809460</v>
      </c>
      <c r="U14" s="372"/>
      <c r="V14" s="566">
        <f>SUM(V13)</f>
        <v>809460</v>
      </c>
      <c r="W14" s="351"/>
    </row>
    <row r="15" spans="1:23">
      <c r="C15" s="324" t="s">
        <v>728</v>
      </c>
      <c r="D15" s="335">
        <v>23057.09</v>
      </c>
      <c r="E15" s="335"/>
      <c r="F15" s="335">
        <v>23057.07</v>
      </c>
      <c r="G15" s="335"/>
      <c r="H15" s="335">
        <f>D15-F15</f>
        <v>2.0000000000436557E-2</v>
      </c>
      <c r="I15" s="336"/>
      <c r="J15" s="335">
        <v>23057.09</v>
      </c>
      <c r="K15" s="335"/>
      <c r="L15" s="335">
        <v>23057.07</v>
      </c>
      <c r="M15" s="335"/>
      <c r="N15" s="335">
        <f>J15-L15</f>
        <v>2.0000000000436557E-2</v>
      </c>
      <c r="O15" s="353"/>
      <c r="P15" s="339"/>
      <c r="Q15" s="339"/>
      <c r="R15" s="339"/>
      <c r="S15" s="339"/>
      <c r="T15" s="348"/>
      <c r="U15" s="349"/>
      <c r="V15" s="350"/>
      <c r="W15" s="351"/>
    </row>
    <row r="16" spans="1:23">
      <c r="C16" s="324" t="s">
        <v>717</v>
      </c>
      <c r="D16" s="335">
        <v>46359.08</v>
      </c>
      <c r="E16" s="335"/>
      <c r="F16" s="335">
        <v>46358.04</v>
      </c>
      <c r="G16" s="335"/>
      <c r="H16" s="335">
        <f>D16-F16</f>
        <v>1.0400000000008731</v>
      </c>
      <c r="I16" s="336"/>
      <c r="J16" s="335">
        <v>45222.46</v>
      </c>
      <c r="K16" s="335"/>
      <c r="L16" s="335">
        <v>45221.440000000002</v>
      </c>
      <c r="M16" s="335"/>
      <c r="N16" s="335">
        <f>J16-L16</f>
        <v>1.0199999999967986</v>
      </c>
      <c r="O16" s="353"/>
      <c r="P16" s="351"/>
      <c r="R16" s="325"/>
      <c r="S16" s="325"/>
      <c r="T16" s="325"/>
      <c r="U16" s="325"/>
      <c r="V16" s="325"/>
      <c r="W16" s="364"/>
    </row>
    <row r="17" spans="1:23">
      <c r="B17" s="358"/>
      <c r="D17" s="566">
        <f>SUM(D13:D16)</f>
        <v>1443360.34</v>
      </c>
      <c r="E17" s="376"/>
      <c r="F17" s="566">
        <f>SUM(F13:F16)</f>
        <v>756554.26</v>
      </c>
      <c r="G17" s="376"/>
      <c r="H17" s="566">
        <f>SUM(H13:H16)</f>
        <v>686806.08</v>
      </c>
      <c r="I17" s="372"/>
      <c r="J17" s="567">
        <f>SUM(J13:J16)</f>
        <v>1442223.72</v>
      </c>
      <c r="K17" s="377"/>
      <c r="L17" s="567">
        <f>SUM(L13:L16)</f>
        <v>754947.62999999989</v>
      </c>
      <c r="M17" s="377"/>
      <c r="N17" s="567">
        <f>SUM(N13:N16)</f>
        <v>687276.09</v>
      </c>
      <c r="O17" s="335"/>
      <c r="P17" s="351"/>
      <c r="Q17" s="351"/>
      <c r="R17" s="355" t="s">
        <v>20</v>
      </c>
      <c r="S17" s="354" t="s">
        <v>21</v>
      </c>
      <c r="T17" s="573"/>
      <c r="U17" s="360"/>
      <c r="V17" s="361"/>
      <c r="W17" s="367"/>
    </row>
    <row r="18" spans="1:23">
      <c r="B18" s="358"/>
      <c r="D18" s="370"/>
      <c r="E18" s="335"/>
      <c r="F18" s="370"/>
      <c r="G18" s="335"/>
      <c r="H18" s="370"/>
      <c r="I18" s="336"/>
      <c r="J18" s="380"/>
      <c r="K18" s="361"/>
      <c r="L18" s="380"/>
      <c r="M18" s="361"/>
      <c r="N18" s="380"/>
      <c r="O18" s="335"/>
      <c r="P18" s="351"/>
      <c r="Q18" s="351"/>
      <c r="R18" s="355"/>
      <c r="S18" s="324" t="s">
        <v>721</v>
      </c>
      <c r="T18" s="366">
        <v>-95209.79</v>
      </c>
      <c r="V18" s="357">
        <v>-99986.89</v>
      </c>
      <c r="W18" s="367"/>
    </row>
    <row r="19" spans="1:23">
      <c r="B19" s="358" t="s">
        <v>17</v>
      </c>
      <c r="C19" s="354" t="s">
        <v>18</v>
      </c>
      <c r="D19" s="359"/>
      <c r="E19" s="359"/>
      <c r="F19" s="359"/>
      <c r="G19" s="359"/>
      <c r="H19" s="359"/>
      <c r="I19" s="360"/>
      <c r="J19" s="361"/>
      <c r="K19" s="361"/>
      <c r="L19" s="361"/>
      <c r="M19" s="361"/>
      <c r="N19" s="361"/>
      <c r="O19" s="364"/>
      <c r="P19" s="351"/>
      <c r="Q19" s="351"/>
      <c r="R19" s="355"/>
      <c r="T19" s="568">
        <v>-95209.79</v>
      </c>
      <c r="U19" s="372"/>
      <c r="V19" s="569">
        <f>SUM(V18)</f>
        <v>-99986.89</v>
      </c>
      <c r="W19" s="364"/>
    </row>
    <row r="20" spans="1:23" ht="15" thickBot="1">
      <c r="C20" s="354" t="s">
        <v>19</v>
      </c>
      <c r="D20" s="359"/>
      <c r="E20" s="359"/>
      <c r="F20" s="359"/>
      <c r="G20" s="359"/>
      <c r="H20" s="359"/>
      <c r="I20" s="360"/>
      <c r="J20" s="361"/>
      <c r="K20" s="361"/>
      <c r="L20" s="361"/>
      <c r="M20" s="361"/>
      <c r="N20" s="361"/>
      <c r="O20" s="364"/>
      <c r="P20" s="369"/>
      <c r="Q20" s="351"/>
      <c r="S20" s="355" t="s">
        <v>708</v>
      </c>
      <c r="T20" s="371">
        <v>714250.21</v>
      </c>
      <c r="U20" s="372"/>
      <c r="V20" s="371">
        <f>V14+V19</f>
        <v>709473.11</v>
      </c>
      <c r="W20" s="364"/>
    </row>
    <row r="21" spans="1:23">
      <c r="C21" s="324" t="s">
        <v>718</v>
      </c>
      <c r="D21" s="335"/>
      <c r="E21" s="335"/>
      <c r="F21" s="335"/>
      <c r="G21" s="335"/>
      <c r="H21" s="335">
        <v>640.36</v>
      </c>
      <c r="I21" s="336"/>
      <c r="J21" s="361"/>
      <c r="K21" s="361"/>
      <c r="L21" s="336"/>
      <c r="M21" s="361"/>
      <c r="N21" s="335">
        <v>640.36</v>
      </c>
      <c r="O21" s="364"/>
      <c r="P21" s="369"/>
      <c r="Q21" s="351"/>
      <c r="R21" s="355"/>
      <c r="S21" s="354"/>
      <c r="T21" s="363"/>
      <c r="U21" s="360"/>
      <c r="V21" s="361"/>
      <c r="W21" s="364"/>
    </row>
    <row r="22" spans="1:23">
      <c r="D22" s="335"/>
      <c r="E22" s="335"/>
      <c r="F22" s="335"/>
      <c r="G22" s="335"/>
      <c r="H22" s="566">
        <f>SUM(H21)</f>
        <v>640.36</v>
      </c>
      <c r="I22" s="336"/>
      <c r="J22" s="361"/>
      <c r="K22" s="361"/>
      <c r="L22" s="336"/>
      <c r="M22" s="361"/>
      <c r="N22" s="569">
        <f>N21</f>
        <v>640.36</v>
      </c>
      <c r="O22" s="364"/>
      <c r="P22" s="369"/>
      <c r="Q22" s="373" t="s">
        <v>7</v>
      </c>
      <c r="S22" s="354" t="s">
        <v>26</v>
      </c>
      <c r="T22" s="325"/>
      <c r="U22" s="325"/>
      <c r="V22" s="325"/>
      <c r="W22" s="368"/>
    </row>
    <row r="23" spans="1:23" ht="15" thickBot="1">
      <c r="C23" s="355" t="s">
        <v>707</v>
      </c>
      <c r="D23" s="376"/>
      <c r="E23" s="376"/>
      <c r="F23" s="376"/>
      <c r="G23" s="376"/>
      <c r="H23" s="575">
        <f>H17+H22</f>
        <v>687446.44</v>
      </c>
      <c r="I23" s="336"/>
      <c r="J23" s="361"/>
      <c r="K23" s="361"/>
      <c r="L23" s="361"/>
      <c r="M23" s="361"/>
      <c r="N23" s="575">
        <f>N17+N21</f>
        <v>687916.45</v>
      </c>
      <c r="O23" s="364"/>
      <c r="P23" s="369"/>
      <c r="Q23" s="351"/>
      <c r="R23" s="355" t="s">
        <v>11</v>
      </c>
      <c r="S23" s="354" t="s">
        <v>28</v>
      </c>
      <c r="V23" s="335"/>
      <c r="W23" s="368"/>
    </row>
    <row r="24" spans="1:23" ht="15" thickTop="1">
      <c r="A24" s="355"/>
      <c r="B24" s="325" t="s">
        <v>23</v>
      </c>
      <c r="C24" s="354"/>
      <c r="D24" s="359"/>
      <c r="E24" s="359"/>
      <c r="F24" s="359"/>
      <c r="G24" s="577"/>
      <c r="H24" s="370"/>
      <c r="I24" s="403"/>
      <c r="J24" s="361"/>
      <c r="K24" s="361"/>
      <c r="L24" s="361"/>
      <c r="M24" s="361"/>
      <c r="N24" s="361"/>
      <c r="O24" s="364"/>
      <c r="P24" s="369"/>
      <c r="Q24" s="351"/>
      <c r="R24" s="355"/>
      <c r="S24" s="324" t="s">
        <v>29</v>
      </c>
      <c r="T24" s="335">
        <v>1393.15</v>
      </c>
      <c r="V24" s="335">
        <v>1381.9</v>
      </c>
      <c r="W24" s="368"/>
    </row>
    <row r="25" spans="1:23">
      <c r="A25" s="355" t="s">
        <v>22</v>
      </c>
      <c r="B25" s="325" t="s">
        <v>23</v>
      </c>
      <c r="C25" s="354" t="s">
        <v>24</v>
      </c>
      <c r="D25" s="359"/>
      <c r="E25" s="359"/>
      <c r="F25" s="359"/>
      <c r="G25" s="577"/>
      <c r="H25" s="374"/>
      <c r="I25" s="403"/>
      <c r="J25" s="361"/>
      <c r="K25" s="361"/>
      <c r="L25" s="361"/>
      <c r="M25" s="361"/>
      <c r="N25" s="377"/>
      <c r="O25" s="364"/>
      <c r="P25" s="369"/>
      <c r="Q25" s="325"/>
      <c r="R25" s="355"/>
      <c r="S25" s="324" t="s">
        <v>722</v>
      </c>
      <c r="T25" s="335">
        <v>0</v>
      </c>
      <c r="V25" s="335">
        <v>2931</v>
      </c>
      <c r="W25" s="364"/>
    </row>
    <row r="26" spans="1:23">
      <c r="B26" s="358" t="s">
        <v>11</v>
      </c>
      <c r="C26" s="354" t="s">
        <v>25</v>
      </c>
      <c r="D26" s="359"/>
      <c r="E26" s="359"/>
      <c r="F26" s="359"/>
      <c r="G26" s="577"/>
      <c r="H26" s="577"/>
      <c r="I26" s="578"/>
      <c r="J26" s="361"/>
      <c r="K26" s="361"/>
      <c r="L26" s="361"/>
      <c r="M26" s="361"/>
      <c r="N26" s="361"/>
      <c r="O26" s="364"/>
      <c r="P26" s="369"/>
      <c r="Q26" s="373"/>
      <c r="R26" s="355"/>
      <c r="S26" s="324" t="s">
        <v>36</v>
      </c>
      <c r="T26" s="378">
        <v>654.44000000000005</v>
      </c>
      <c r="V26" s="335">
        <v>725.83</v>
      </c>
      <c r="W26" s="364"/>
    </row>
    <row r="27" spans="1:23">
      <c r="B27" s="358"/>
      <c r="C27" s="324" t="s">
        <v>27</v>
      </c>
      <c r="D27" s="359"/>
      <c r="E27" s="359"/>
      <c r="F27" s="359"/>
      <c r="G27" s="577"/>
      <c r="H27" s="370">
        <v>11339.71</v>
      </c>
      <c r="I27" s="578"/>
      <c r="J27" s="361"/>
      <c r="K27" s="361"/>
      <c r="L27" s="361"/>
      <c r="M27" s="361"/>
      <c r="N27" s="361">
        <v>11570.71</v>
      </c>
      <c r="O27" s="364"/>
      <c r="P27" s="369"/>
      <c r="Q27" s="373"/>
      <c r="R27" s="355"/>
      <c r="S27" s="324" t="s">
        <v>37</v>
      </c>
      <c r="T27" s="335">
        <v>18109.64</v>
      </c>
      <c r="V27" s="335">
        <v>13670.8</v>
      </c>
      <c r="W27" s="364"/>
    </row>
    <row r="28" spans="1:23">
      <c r="B28" s="358"/>
      <c r="C28" s="324" t="s">
        <v>35</v>
      </c>
      <c r="D28" s="359"/>
      <c r="E28" s="359"/>
      <c r="F28" s="359"/>
      <c r="G28" s="359"/>
      <c r="H28" s="335">
        <v>4455.83</v>
      </c>
      <c r="I28" s="360"/>
      <c r="J28" s="361"/>
      <c r="K28" s="361"/>
      <c r="L28" s="361"/>
      <c r="M28" s="361"/>
      <c r="N28" s="361">
        <v>4247.93</v>
      </c>
      <c r="O28" s="364"/>
      <c r="P28" s="369"/>
      <c r="Q28" s="351"/>
      <c r="S28" s="324" t="s">
        <v>40</v>
      </c>
      <c r="T28" s="335">
        <v>168.93</v>
      </c>
      <c r="V28" s="335">
        <v>168.93</v>
      </c>
      <c r="W28" s="364"/>
    </row>
    <row r="29" spans="1:23" ht="15" thickBot="1">
      <c r="D29" s="335"/>
      <c r="E29" s="335"/>
      <c r="F29" s="335"/>
      <c r="G29" s="335"/>
      <c r="H29" s="575">
        <f>SUM(H27:H28)</f>
        <v>15795.539999999999</v>
      </c>
      <c r="I29" s="336"/>
      <c r="J29" s="361"/>
      <c r="K29" s="361"/>
      <c r="L29" s="361"/>
      <c r="M29" s="361"/>
      <c r="N29" s="575">
        <f>SUM(N27:N28)</f>
        <v>15818.64</v>
      </c>
      <c r="O29" s="364"/>
      <c r="P29" s="369"/>
      <c r="Q29" s="351"/>
      <c r="T29" s="362">
        <f>SUM(T24:T28)</f>
        <v>20326.16</v>
      </c>
      <c r="V29" s="362">
        <f>SUM(V24:V28)</f>
        <v>18878.46</v>
      </c>
      <c r="W29" s="364"/>
    </row>
    <row r="30" spans="1:23" ht="15" thickTop="1">
      <c r="D30" s="335"/>
      <c r="E30" s="335"/>
      <c r="F30" s="335"/>
      <c r="G30" s="335"/>
      <c r="H30" s="579"/>
      <c r="I30" s="403"/>
      <c r="J30" s="361"/>
      <c r="K30" s="361"/>
      <c r="L30" s="403"/>
      <c r="M30" s="361"/>
      <c r="N30" s="374"/>
      <c r="O30" s="364"/>
      <c r="P30" s="369"/>
      <c r="Q30" s="351"/>
      <c r="S30" s="355" t="s">
        <v>723</v>
      </c>
      <c r="T30" s="566">
        <v>20326.16</v>
      </c>
      <c r="U30" s="372"/>
      <c r="V30" s="566">
        <f>V29</f>
        <v>18878.46</v>
      </c>
      <c r="W30" s="364"/>
    </row>
    <row r="31" spans="1:23">
      <c r="A31" s="355"/>
      <c r="B31" s="358" t="s">
        <v>16</v>
      </c>
      <c r="C31" s="354" t="s">
        <v>38</v>
      </c>
      <c r="D31" s="359"/>
      <c r="E31" s="359"/>
      <c r="G31" s="359"/>
      <c r="H31" s="577"/>
      <c r="I31" s="578"/>
      <c r="J31" s="361"/>
      <c r="K31" s="361"/>
      <c r="L31" s="361"/>
      <c r="M31" s="361"/>
      <c r="N31" s="361"/>
      <c r="O31" s="364"/>
      <c r="P31" s="369"/>
      <c r="Q31" s="351"/>
      <c r="W31" s="364"/>
    </row>
    <row r="32" spans="1:23">
      <c r="A32" s="355"/>
      <c r="C32" s="324" t="s">
        <v>39</v>
      </c>
      <c r="D32" s="335"/>
      <c r="E32" s="335"/>
      <c r="F32" s="335"/>
      <c r="G32" s="335"/>
      <c r="H32" s="335">
        <v>31334.39</v>
      </c>
      <c r="I32" s="336"/>
      <c r="J32" s="361"/>
      <c r="K32" s="361"/>
      <c r="L32" s="361"/>
      <c r="M32" s="361"/>
      <c r="N32" s="335">
        <v>24616.48</v>
      </c>
      <c r="O32" s="379"/>
      <c r="P32" s="369"/>
      <c r="Q32" s="351"/>
      <c r="W32" s="364"/>
    </row>
    <row r="33" spans="1:25">
      <c r="D33" s="335"/>
      <c r="E33" s="335"/>
      <c r="F33" s="335"/>
      <c r="G33" s="335"/>
      <c r="H33" s="566">
        <v>31334.39</v>
      </c>
      <c r="I33" s="336"/>
      <c r="J33" s="361"/>
      <c r="K33" s="361"/>
      <c r="L33" s="361"/>
      <c r="M33" s="361"/>
      <c r="N33" s="567">
        <f>N32</f>
        <v>24616.48</v>
      </c>
      <c r="O33" s="364"/>
      <c r="P33" s="369"/>
      <c r="Q33" s="351"/>
      <c r="R33" s="325"/>
      <c r="S33" s="325"/>
      <c r="T33" s="325"/>
      <c r="U33" s="325"/>
      <c r="V33" s="325"/>
      <c r="W33" s="364"/>
    </row>
    <row r="34" spans="1:25"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64"/>
      <c r="P34" s="325"/>
      <c r="Q34" s="351"/>
      <c r="R34" s="325"/>
      <c r="S34" s="325"/>
      <c r="T34" s="576"/>
      <c r="U34" s="374"/>
      <c r="V34" s="576"/>
      <c r="W34" s="364"/>
    </row>
    <row r="35" spans="1:25" ht="15" thickBot="1">
      <c r="C35" s="355" t="s">
        <v>720</v>
      </c>
      <c r="D35" s="376"/>
      <c r="E35" s="376"/>
      <c r="F35" s="376"/>
      <c r="G35" s="376"/>
      <c r="H35" s="575">
        <f>H29+H33</f>
        <v>47129.93</v>
      </c>
      <c r="I35" s="372"/>
      <c r="J35" s="361"/>
      <c r="K35" s="361"/>
      <c r="L35" s="361"/>
      <c r="M35" s="361"/>
      <c r="N35" s="371">
        <f>N29+N33</f>
        <v>40435.119999999995</v>
      </c>
      <c r="O35" s="364"/>
      <c r="P35" s="369"/>
      <c r="T35" s="576"/>
      <c r="U35" s="403"/>
      <c r="V35" s="374"/>
      <c r="W35" s="364"/>
    </row>
    <row r="36" spans="1:25" ht="13.5" thickTop="1">
      <c r="O36" s="364"/>
      <c r="P36" s="369"/>
      <c r="Q36" s="325"/>
      <c r="R36" s="325"/>
      <c r="S36" s="325"/>
      <c r="T36" s="325"/>
      <c r="U36" s="325"/>
      <c r="V36" s="325"/>
      <c r="W36" s="364"/>
    </row>
    <row r="37" spans="1:25">
      <c r="D37" s="335"/>
      <c r="E37" s="335"/>
      <c r="F37" s="335"/>
      <c r="G37" s="335"/>
      <c r="H37" s="335"/>
      <c r="I37" s="336"/>
      <c r="J37" s="336"/>
      <c r="K37" s="336"/>
      <c r="L37" s="336"/>
      <c r="M37" s="336"/>
      <c r="N37" s="336"/>
      <c r="O37" s="364"/>
      <c r="P37" s="369"/>
      <c r="Q37" s="325"/>
      <c r="R37" s="325"/>
      <c r="S37" s="325"/>
      <c r="T37" s="336"/>
      <c r="W37" s="364"/>
    </row>
    <row r="38" spans="1:25" ht="15" thickBot="1">
      <c r="C38" s="355" t="s">
        <v>719</v>
      </c>
      <c r="D38" s="376"/>
      <c r="E38" s="376"/>
      <c r="F38" s="376"/>
      <c r="G38" s="376"/>
      <c r="H38" s="381">
        <f>H23+H35</f>
        <v>734576.37</v>
      </c>
      <c r="I38" s="372"/>
      <c r="J38" s="377"/>
      <c r="K38" s="377"/>
      <c r="L38" s="377"/>
      <c r="M38" s="377"/>
      <c r="N38" s="381">
        <f>N23+N35</f>
        <v>728351.57</v>
      </c>
      <c r="O38" s="364"/>
      <c r="P38" s="369"/>
      <c r="S38" s="355" t="s">
        <v>709</v>
      </c>
      <c r="T38" s="381">
        <f>T20+T30</f>
        <v>734576.37</v>
      </c>
      <c r="U38" s="372"/>
      <c r="V38" s="381">
        <f>V20+V30</f>
        <v>728351.57</v>
      </c>
      <c r="W38" s="364"/>
    </row>
    <row r="39" spans="1:25" ht="16.899999999999999" customHeight="1" thickTop="1">
      <c r="D39" s="335"/>
      <c r="E39" s="335"/>
      <c r="F39" s="335"/>
      <c r="G39" s="335"/>
      <c r="H39" s="335"/>
      <c r="I39" s="336"/>
      <c r="J39" s="382"/>
      <c r="K39" s="382"/>
      <c r="L39" s="382"/>
      <c r="M39" s="382"/>
      <c r="N39" s="382"/>
      <c r="O39" s="364"/>
      <c r="P39" s="369"/>
      <c r="Q39" s="351"/>
      <c r="R39" s="365"/>
      <c r="T39" s="370"/>
      <c r="W39" s="364"/>
    </row>
    <row r="40" spans="1:25">
      <c r="C40" s="323"/>
      <c r="D40" s="347"/>
      <c r="E40" s="347"/>
      <c r="F40" s="347"/>
      <c r="G40" s="347"/>
      <c r="H40" s="347"/>
      <c r="I40" s="323"/>
      <c r="J40" s="323"/>
      <c r="K40" s="323"/>
      <c r="L40" s="323"/>
      <c r="M40" s="323"/>
      <c r="N40" s="323"/>
      <c r="O40" s="364"/>
      <c r="P40" s="369"/>
      <c r="Q40" s="351"/>
      <c r="W40" s="364"/>
    </row>
    <row r="41" spans="1:25">
      <c r="C41" s="582" t="s">
        <v>42</v>
      </c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364"/>
      <c r="P41" s="369"/>
      <c r="Q41" s="351"/>
      <c r="T41" s="366"/>
      <c r="V41" s="383"/>
      <c r="W41" s="364"/>
    </row>
    <row r="42" spans="1:25" ht="12.75" customHeight="1">
      <c r="C42" s="582" t="s">
        <v>716</v>
      </c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364"/>
      <c r="P42" s="369"/>
      <c r="Q42" s="351"/>
      <c r="S42" s="384" t="s">
        <v>41</v>
      </c>
      <c r="T42" s="385"/>
      <c r="U42" s="386"/>
      <c r="V42" s="387"/>
      <c r="W42" s="367"/>
    </row>
    <row r="43" spans="1:25" ht="12.75">
      <c r="D43" s="581" t="s">
        <v>711</v>
      </c>
      <c r="E43" s="581"/>
      <c r="F43" s="581"/>
      <c r="G43" s="581"/>
      <c r="H43" s="581"/>
      <c r="J43" s="323" t="s">
        <v>715</v>
      </c>
      <c r="K43" s="323"/>
      <c r="L43" s="323"/>
      <c r="M43" s="323"/>
      <c r="N43" s="323"/>
      <c r="O43" s="364"/>
      <c r="P43" s="369"/>
      <c r="Q43" s="351"/>
      <c r="S43" s="365"/>
      <c r="T43" s="341" t="s">
        <v>2</v>
      </c>
      <c r="U43" s="365"/>
      <c r="V43" s="323" t="s">
        <v>354</v>
      </c>
      <c r="W43" s="368"/>
    </row>
    <row r="44" spans="1:25" ht="12.75">
      <c r="B44" s="355" t="s">
        <v>13</v>
      </c>
      <c r="C44" s="354" t="s">
        <v>43</v>
      </c>
      <c r="D44" s="388"/>
      <c r="E44" s="388"/>
      <c r="F44" s="388"/>
      <c r="G44" s="388"/>
      <c r="H44" s="388"/>
      <c r="I44" s="354"/>
      <c r="J44" s="351"/>
      <c r="K44" s="351"/>
      <c r="L44" s="351"/>
      <c r="M44" s="351"/>
      <c r="N44" s="351"/>
      <c r="O44" s="364"/>
      <c r="P44" s="369"/>
      <c r="Q44" s="351"/>
      <c r="T44" s="340" t="s">
        <v>713</v>
      </c>
      <c r="U44" s="324"/>
      <c r="V44" s="340" t="s">
        <v>355</v>
      </c>
      <c r="W44" s="367"/>
      <c r="Y44" s="368"/>
    </row>
    <row r="45" spans="1:25" ht="15" customHeight="1">
      <c r="A45" s="355"/>
      <c r="B45" s="358"/>
      <c r="C45" s="324" t="s">
        <v>44</v>
      </c>
      <c r="D45" s="335"/>
      <c r="E45" s="335"/>
      <c r="F45" s="378"/>
      <c r="G45" s="378"/>
      <c r="H45" s="378">
        <v>34201.68</v>
      </c>
      <c r="I45" s="336"/>
      <c r="J45" s="382"/>
      <c r="K45" s="382"/>
      <c r="L45" s="382"/>
      <c r="M45" s="382"/>
      <c r="N45" s="361">
        <v>67511.56</v>
      </c>
      <c r="O45" s="364"/>
      <c r="P45" s="369"/>
      <c r="Q45" s="351"/>
      <c r="V45" s="389"/>
      <c r="W45" s="368"/>
    </row>
    <row r="46" spans="1:25">
      <c r="C46" s="354" t="s">
        <v>349</v>
      </c>
      <c r="D46" s="359"/>
      <c r="E46" s="359"/>
      <c r="F46" s="390"/>
      <c r="G46" s="390"/>
      <c r="H46" s="391">
        <v>22916.37</v>
      </c>
      <c r="I46" s="360"/>
      <c r="J46" s="382"/>
      <c r="K46" s="382"/>
      <c r="M46" s="382"/>
      <c r="N46" s="357">
        <v>60005.87</v>
      </c>
      <c r="O46" s="364"/>
      <c r="P46" s="369"/>
      <c r="Q46" s="351"/>
      <c r="S46" s="324" t="s">
        <v>732</v>
      </c>
      <c r="T46" s="392">
        <v>6699</v>
      </c>
      <c r="V46" s="370">
        <v>4425.32</v>
      </c>
      <c r="W46" s="368"/>
      <c r="Y46" s="368"/>
    </row>
    <row r="47" spans="1:25">
      <c r="B47" s="325" t="s">
        <v>23</v>
      </c>
      <c r="C47" s="355" t="s">
        <v>45</v>
      </c>
      <c r="D47" s="376"/>
      <c r="E47" s="376"/>
      <c r="F47" s="393"/>
      <c r="G47" s="393"/>
      <c r="H47" s="393">
        <f>H45-H46</f>
        <v>11285.310000000001</v>
      </c>
      <c r="I47" s="372"/>
      <c r="J47" s="382"/>
      <c r="K47" s="382"/>
      <c r="L47" s="361"/>
      <c r="M47" s="382"/>
      <c r="N47" s="377">
        <f>N45-N46</f>
        <v>7505.6899999999951</v>
      </c>
      <c r="O47" s="364"/>
      <c r="P47" s="369"/>
      <c r="Q47" s="351"/>
      <c r="S47" s="394" t="s">
        <v>724</v>
      </c>
      <c r="T47" s="395"/>
      <c r="W47" s="368"/>
    </row>
    <row r="48" spans="1:25">
      <c r="C48" s="324" t="s">
        <v>727</v>
      </c>
      <c r="D48" s="376"/>
      <c r="E48" s="376"/>
      <c r="F48" s="393"/>
      <c r="G48" s="393"/>
      <c r="H48" s="378"/>
      <c r="I48" s="372"/>
      <c r="J48" s="382"/>
      <c r="K48" s="382"/>
      <c r="L48" s="361"/>
      <c r="M48" s="382"/>
      <c r="N48" s="571">
        <v>4178.01</v>
      </c>
      <c r="O48" s="364"/>
      <c r="P48" s="369"/>
      <c r="Q48" s="351"/>
      <c r="S48" s="324" t="s">
        <v>169</v>
      </c>
      <c r="T48" s="570">
        <v>-99986.89</v>
      </c>
      <c r="V48" s="370">
        <v>-102744.38</v>
      </c>
      <c r="W48" s="368"/>
    </row>
    <row r="49" spans="1:43">
      <c r="C49" s="355" t="s">
        <v>46</v>
      </c>
      <c r="D49" s="376"/>
      <c r="E49" s="376"/>
      <c r="F49" s="393"/>
      <c r="G49" s="393"/>
      <c r="H49" s="393">
        <v>11285.31</v>
      </c>
      <c r="I49" s="372"/>
      <c r="J49" s="382"/>
      <c r="K49" s="382"/>
      <c r="L49" s="361"/>
      <c r="M49" s="382"/>
      <c r="N49" s="377">
        <f>SUM(N47:N48)</f>
        <v>11683.699999999995</v>
      </c>
      <c r="O49" s="364"/>
      <c r="P49" s="369"/>
      <c r="Q49" s="351"/>
      <c r="S49" s="324" t="s">
        <v>46</v>
      </c>
      <c r="T49" s="392">
        <f>SUM(T46:T48)</f>
        <v>-93287.89</v>
      </c>
      <c r="V49" s="335">
        <f>SUM(V46:V48)</f>
        <v>-98319.06</v>
      </c>
      <c r="W49" s="368"/>
    </row>
    <row r="50" spans="1:43">
      <c r="C50" s="355" t="s">
        <v>350</v>
      </c>
      <c r="D50" s="376"/>
      <c r="E50" s="376"/>
      <c r="F50" s="397">
        <v>3330.82</v>
      </c>
      <c r="G50" s="393"/>
      <c r="H50" s="393"/>
      <c r="I50" s="372"/>
      <c r="J50" s="361"/>
      <c r="K50" s="382"/>
      <c r="L50" s="335">
        <v>5324.97</v>
      </c>
      <c r="M50" s="382"/>
      <c r="N50" s="361"/>
      <c r="O50" s="364"/>
      <c r="P50" s="369"/>
      <c r="Q50" s="351"/>
      <c r="R50" s="355"/>
      <c r="S50" s="324" t="s">
        <v>733</v>
      </c>
      <c r="T50" s="378"/>
      <c r="V50" s="370"/>
      <c r="W50" s="369"/>
    </row>
    <row r="51" spans="1:43">
      <c r="C51" s="324" t="s">
        <v>47</v>
      </c>
      <c r="D51" s="335"/>
      <c r="E51" s="335"/>
      <c r="F51" s="398">
        <v>1255.49</v>
      </c>
      <c r="G51" s="378"/>
      <c r="H51" s="391">
        <f>F50+F51</f>
        <v>4586.3100000000004</v>
      </c>
      <c r="I51" s="336"/>
      <c r="J51" s="399"/>
      <c r="K51" s="382"/>
      <c r="L51" s="375">
        <v>1933.41</v>
      </c>
      <c r="M51" s="382"/>
      <c r="N51" s="357">
        <f>L50+L51</f>
        <v>7258.38</v>
      </c>
      <c r="O51" s="379"/>
      <c r="P51" s="369"/>
      <c r="Q51" s="351"/>
      <c r="S51" s="324" t="s">
        <v>734</v>
      </c>
      <c r="T51" s="378">
        <v>1921.9</v>
      </c>
      <c r="U51" s="335"/>
      <c r="V51" s="335">
        <v>1667.83</v>
      </c>
      <c r="W51" s="369"/>
    </row>
    <row r="52" spans="1:43">
      <c r="C52" s="355" t="s">
        <v>48</v>
      </c>
      <c r="D52" s="376"/>
      <c r="E52" s="376"/>
      <c r="F52" s="393"/>
      <c r="G52" s="393"/>
      <c r="H52" s="393">
        <f>H49-H51</f>
        <v>6698.9999999999991</v>
      </c>
      <c r="I52" s="372"/>
      <c r="J52" s="361"/>
      <c r="K52" s="382"/>
      <c r="L52" s="361"/>
      <c r="M52" s="361"/>
      <c r="N52" s="393">
        <f>N49-N51</f>
        <v>4425.3199999999952</v>
      </c>
      <c r="O52" s="369"/>
      <c r="P52" s="369"/>
      <c r="Q52" s="351"/>
      <c r="T52" s="391"/>
      <c r="V52" s="375"/>
      <c r="W52" s="368"/>
    </row>
    <row r="53" spans="1:43" ht="15" thickBot="1">
      <c r="C53" s="355" t="s">
        <v>49</v>
      </c>
      <c r="D53" s="376"/>
      <c r="E53" s="376"/>
      <c r="F53" s="393"/>
      <c r="G53" s="393"/>
      <c r="H53" s="393">
        <f>H52</f>
        <v>6698.9999999999991</v>
      </c>
      <c r="I53" s="372"/>
      <c r="J53" s="382"/>
      <c r="K53" s="382"/>
      <c r="L53" s="361"/>
      <c r="M53" s="361"/>
      <c r="N53" s="393">
        <f>N52</f>
        <v>4425.3199999999952</v>
      </c>
      <c r="O53" s="369"/>
      <c r="P53" s="369"/>
      <c r="Q53" s="351"/>
      <c r="S53" s="355" t="s">
        <v>725</v>
      </c>
      <c r="T53" s="400">
        <f>T49-T51</f>
        <v>-95209.79</v>
      </c>
      <c r="U53" s="372"/>
      <c r="V53" s="574">
        <f>V49-V51</f>
        <v>-99986.89</v>
      </c>
      <c r="W53" s="368"/>
    </row>
    <row r="54" spans="1:43" ht="15" thickTop="1">
      <c r="B54" s="355" t="s">
        <v>11</v>
      </c>
      <c r="C54" s="354" t="s">
        <v>340</v>
      </c>
      <c r="D54" s="359"/>
      <c r="E54" s="359"/>
      <c r="F54" s="390"/>
      <c r="G54" s="390"/>
      <c r="H54" s="390"/>
      <c r="I54" s="360"/>
      <c r="J54" s="361"/>
      <c r="K54" s="382"/>
      <c r="L54" s="361"/>
      <c r="M54" s="336"/>
      <c r="N54" s="336"/>
      <c r="O54" s="323"/>
      <c r="P54" s="369"/>
      <c r="Q54" s="351"/>
      <c r="S54" s="401"/>
      <c r="T54" s="402"/>
      <c r="U54" s="403"/>
      <c r="V54" s="361"/>
    </row>
    <row r="55" spans="1:43">
      <c r="C55" s="324" t="s">
        <v>351</v>
      </c>
      <c r="D55" s="335"/>
      <c r="E55" s="335"/>
      <c r="F55" s="378"/>
      <c r="G55" s="378"/>
      <c r="H55" s="378"/>
      <c r="I55" s="336"/>
      <c r="J55" s="382"/>
      <c r="K55" s="382"/>
      <c r="L55" s="361"/>
      <c r="M55" s="361"/>
      <c r="N55" s="361"/>
      <c r="P55" s="369"/>
      <c r="Q55" s="351"/>
      <c r="S55" s="396"/>
      <c r="T55" s="404"/>
      <c r="U55" s="403"/>
      <c r="V55" s="404"/>
      <c r="W55" s="368"/>
    </row>
    <row r="56" spans="1:43">
      <c r="B56" s="358"/>
      <c r="C56" s="355" t="s">
        <v>296</v>
      </c>
      <c r="D56" s="376"/>
      <c r="E56" s="376"/>
      <c r="F56" s="393"/>
      <c r="G56" s="393"/>
      <c r="H56" s="393">
        <f>H53</f>
        <v>6698.9999999999991</v>
      </c>
      <c r="I56" s="372"/>
      <c r="J56" s="406"/>
      <c r="K56" s="406"/>
      <c r="L56" s="377"/>
      <c r="M56" s="377"/>
      <c r="N56" s="393">
        <f>N53</f>
        <v>4425.3199999999952</v>
      </c>
      <c r="O56" s="369"/>
      <c r="P56" s="369"/>
      <c r="Q56" s="351"/>
      <c r="S56" s="325"/>
      <c r="T56" s="325"/>
      <c r="U56" s="325"/>
      <c r="V56" s="325"/>
      <c r="W56" s="396"/>
    </row>
    <row r="57" spans="1:43">
      <c r="C57" s="354" t="s">
        <v>352</v>
      </c>
      <c r="D57" s="359"/>
      <c r="E57" s="359"/>
      <c r="F57" s="378">
        <v>1606.63</v>
      </c>
      <c r="G57" s="390"/>
      <c r="H57" s="390"/>
      <c r="I57" s="360"/>
      <c r="J57" s="382"/>
      <c r="K57" s="382"/>
      <c r="L57" s="361">
        <v>1118.8</v>
      </c>
      <c r="M57" s="361"/>
      <c r="N57" s="361"/>
      <c r="O57" s="369"/>
      <c r="P57" s="369"/>
      <c r="Q57" s="351"/>
      <c r="S57" s="325"/>
      <c r="T57" s="325"/>
      <c r="U57" s="325"/>
      <c r="V57" s="325"/>
      <c r="W57" s="396"/>
    </row>
    <row r="58" spans="1:43">
      <c r="A58" s="355"/>
      <c r="C58" s="324" t="s">
        <v>353</v>
      </c>
      <c r="D58" s="335"/>
      <c r="E58" s="335"/>
      <c r="F58" s="378"/>
      <c r="G58" s="378"/>
      <c r="H58" s="378"/>
      <c r="I58" s="336"/>
      <c r="J58" s="382"/>
      <c r="K58" s="382"/>
      <c r="L58" s="361"/>
      <c r="M58" s="361"/>
      <c r="N58" s="361"/>
      <c r="O58" s="369"/>
      <c r="P58" s="369"/>
      <c r="Q58" s="351"/>
      <c r="S58" s="325"/>
      <c r="T58" s="325"/>
      <c r="U58" s="325"/>
      <c r="V58" s="325"/>
      <c r="W58" s="396"/>
    </row>
    <row r="59" spans="1:43">
      <c r="C59" s="324" t="s">
        <v>50</v>
      </c>
      <c r="D59" s="335"/>
      <c r="E59" s="335"/>
      <c r="F59" s="391">
        <v>1606.63</v>
      </c>
      <c r="G59" s="378"/>
      <c r="H59" s="378"/>
      <c r="I59" s="336"/>
      <c r="J59" s="382"/>
      <c r="K59" s="382"/>
      <c r="L59" s="357">
        <v>1118.8</v>
      </c>
      <c r="M59" s="361"/>
      <c r="N59" s="357"/>
      <c r="O59" s="369"/>
      <c r="P59" s="405"/>
      <c r="Q59" s="351"/>
      <c r="S59" s="325"/>
      <c r="T59" s="325"/>
      <c r="U59" s="325"/>
      <c r="V59" s="325"/>
      <c r="W59" s="323"/>
    </row>
    <row r="60" spans="1:43" ht="13.9" customHeight="1" thickBot="1">
      <c r="C60" s="355" t="s">
        <v>51</v>
      </c>
      <c r="D60" s="376"/>
      <c r="E60" s="376"/>
      <c r="F60" s="393"/>
      <c r="G60" s="393"/>
      <c r="H60" s="407">
        <f>H56:I56</f>
        <v>6698.9999999999991</v>
      </c>
      <c r="I60" s="372"/>
      <c r="J60" s="382"/>
      <c r="K60" s="382"/>
      <c r="L60" s="361"/>
      <c r="M60" s="361"/>
      <c r="N60" s="408">
        <f>N56</f>
        <v>4425.3199999999952</v>
      </c>
      <c r="O60" s="342"/>
      <c r="P60" s="342"/>
      <c r="Q60" s="351"/>
      <c r="R60" s="351"/>
      <c r="S60" s="325"/>
      <c r="T60" s="325"/>
      <c r="U60" s="325"/>
      <c r="V60" s="325"/>
      <c r="W60" s="323"/>
    </row>
    <row r="61" spans="1:43" ht="13.5" thickTop="1"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69"/>
      <c r="P61" s="405"/>
      <c r="Q61" s="351"/>
      <c r="R61" s="351"/>
      <c r="S61" s="325"/>
      <c r="T61" s="325"/>
      <c r="U61" s="325"/>
      <c r="V61" s="325"/>
      <c r="W61" s="347"/>
    </row>
    <row r="62" spans="1:43" ht="14.25" customHeight="1">
      <c r="K62" s="410"/>
      <c r="L62" s="410"/>
      <c r="M62" s="410"/>
      <c r="N62" s="379"/>
      <c r="O62" s="369"/>
      <c r="P62" s="405"/>
      <c r="Q62" s="351"/>
      <c r="R62" s="351"/>
      <c r="S62" s="325"/>
      <c r="T62" s="325"/>
      <c r="U62" s="325"/>
      <c r="V62" s="325"/>
      <c r="W62" s="347"/>
    </row>
    <row r="63" spans="1:43" s="358" customFormat="1" ht="15" customHeight="1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69"/>
      <c r="P63" s="369"/>
      <c r="Q63" s="351"/>
      <c r="R63" s="351"/>
      <c r="W63" s="347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</row>
    <row r="64" spans="1:43" ht="12.75">
      <c r="C64" s="325"/>
      <c r="D64" s="341"/>
      <c r="E64" s="341"/>
      <c r="F64" s="341"/>
      <c r="G64" s="341"/>
      <c r="H64" s="341"/>
      <c r="I64" s="342"/>
      <c r="O64" s="369"/>
      <c r="P64" s="405"/>
      <c r="Q64" s="351"/>
      <c r="R64" s="351"/>
      <c r="S64" s="325"/>
      <c r="T64" s="325"/>
      <c r="U64" s="325"/>
      <c r="V64" s="325"/>
      <c r="W64" s="347"/>
    </row>
    <row r="65" spans="1:57" ht="12.75">
      <c r="C65" s="342" t="s">
        <v>726</v>
      </c>
      <c r="D65" s="341"/>
      <c r="E65" s="341"/>
      <c r="F65" s="341"/>
      <c r="G65" s="341"/>
      <c r="H65" s="341"/>
      <c r="I65" s="342"/>
      <c r="J65" s="410"/>
      <c r="K65" s="369"/>
      <c r="L65" s="410" t="s">
        <v>736</v>
      </c>
      <c r="M65" s="369"/>
      <c r="N65" s="411"/>
      <c r="O65" s="369"/>
      <c r="P65" s="369"/>
      <c r="Q65" s="351"/>
      <c r="R65" s="351"/>
      <c r="S65" s="415" t="s">
        <v>735</v>
      </c>
      <c r="T65" s="325"/>
      <c r="U65" s="325"/>
      <c r="V65" s="325"/>
    </row>
    <row r="66" spans="1:57" ht="12.75">
      <c r="B66" s="324" t="s">
        <v>737</v>
      </c>
      <c r="C66" s="345"/>
      <c r="D66" s="344"/>
      <c r="E66" s="344"/>
      <c r="F66" s="344"/>
      <c r="G66" s="344"/>
      <c r="H66" s="344"/>
      <c r="I66" s="345"/>
      <c r="J66" s="410"/>
      <c r="K66" s="369"/>
      <c r="L66" s="410" t="s">
        <v>738</v>
      </c>
      <c r="M66" s="369"/>
      <c r="N66" s="411"/>
      <c r="O66" s="369"/>
      <c r="P66" s="369"/>
      <c r="Q66" s="351"/>
      <c r="R66" s="351"/>
      <c r="S66" s="580" t="s">
        <v>739</v>
      </c>
      <c r="T66" s="325"/>
      <c r="U66" s="325"/>
      <c r="V66" s="325"/>
    </row>
    <row r="67" spans="1:57" ht="12.75">
      <c r="C67" s="342"/>
      <c r="D67" s="341"/>
      <c r="E67" s="341"/>
      <c r="F67" s="341"/>
      <c r="G67" s="341"/>
      <c r="H67" s="341"/>
      <c r="I67" s="342"/>
      <c r="J67" s="410"/>
      <c r="K67" s="369"/>
      <c r="L67" s="410"/>
      <c r="M67" s="369"/>
      <c r="N67" s="411"/>
      <c r="O67" s="369"/>
      <c r="P67" s="369"/>
      <c r="Q67" s="342"/>
      <c r="R67" s="342"/>
      <c r="S67" s="342"/>
      <c r="T67" s="342"/>
      <c r="U67" s="342"/>
      <c r="V67" s="342"/>
    </row>
    <row r="68" spans="1:57" s="324" customFormat="1">
      <c r="B68" s="325"/>
      <c r="C68" s="342"/>
      <c r="D68" s="341"/>
      <c r="E68" s="341"/>
      <c r="F68" s="341"/>
      <c r="G68" s="341"/>
      <c r="H68" s="341"/>
      <c r="I68" s="342"/>
      <c r="J68" s="410"/>
      <c r="K68" s="369"/>
      <c r="L68" s="342"/>
      <c r="M68" s="369"/>
      <c r="N68" s="411"/>
      <c r="O68" s="369"/>
      <c r="P68" s="369"/>
      <c r="Q68" s="351"/>
      <c r="R68" s="351"/>
      <c r="S68" s="409"/>
      <c r="T68" s="361"/>
      <c r="U68" s="367"/>
      <c r="V68" s="361"/>
      <c r="X68" s="412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</row>
    <row r="69" spans="1:57" s="324" customFormat="1">
      <c r="A69" s="413"/>
      <c r="B69" s="413"/>
      <c r="C69" s="413"/>
      <c r="D69" s="414"/>
      <c r="E69" s="414"/>
      <c r="F69" s="414"/>
      <c r="G69" s="414"/>
      <c r="H69" s="414"/>
      <c r="I69" s="413"/>
      <c r="J69" s="414"/>
      <c r="K69" s="414"/>
      <c r="L69" s="414"/>
      <c r="M69" s="414"/>
      <c r="N69" s="414"/>
      <c r="O69" s="413"/>
      <c r="P69" s="414"/>
      <c r="Q69" s="351"/>
      <c r="R69" s="351"/>
      <c r="S69" s="565"/>
      <c r="T69" s="374"/>
      <c r="U69" s="403"/>
      <c r="V69" s="374"/>
      <c r="X69" s="412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</row>
    <row r="70" spans="1:57" s="324" customFormat="1">
      <c r="A70" s="413"/>
      <c r="B70" s="413"/>
      <c r="C70" s="413"/>
      <c r="D70" s="414"/>
      <c r="E70" s="414"/>
      <c r="F70" s="414"/>
      <c r="G70" s="414"/>
      <c r="H70" s="414"/>
      <c r="I70" s="413"/>
      <c r="J70" s="414"/>
      <c r="K70" s="414"/>
      <c r="L70" s="414"/>
      <c r="M70" s="414"/>
      <c r="N70" s="414"/>
      <c r="O70" s="413"/>
      <c r="P70" s="414"/>
      <c r="Q70" s="351"/>
      <c r="R70" s="351"/>
      <c r="S70" s="342"/>
      <c r="T70" s="335"/>
      <c r="U70" s="336"/>
      <c r="V70" s="336"/>
      <c r="X70" s="412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</row>
    <row r="71" spans="1:57" s="324" customFormat="1" ht="12.75">
      <c r="A71" s="413"/>
      <c r="B71" s="413"/>
      <c r="C71" s="413"/>
      <c r="D71" s="414"/>
      <c r="E71" s="414"/>
      <c r="F71" s="414"/>
      <c r="G71" s="414"/>
      <c r="H71" s="414"/>
      <c r="I71" s="413"/>
      <c r="J71" s="414"/>
      <c r="K71" s="414"/>
      <c r="L71" s="414"/>
      <c r="M71" s="414"/>
      <c r="N71" s="414"/>
      <c r="O71" s="413"/>
      <c r="P71" s="414"/>
      <c r="Q71" s="351"/>
      <c r="R71" s="351"/>
      <c r="S71" s="342"/>
      <c r="T71" s="342"/>
      <c r="U71" s="342"/>
      <c r="V71" s="342"/>
      <c r="X71" s="412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  <c r="BC71" s="368"/>
      <c r="BD71" s="368"/>
      <c r="BE71" s="368"/>
    </row>
    <row r="72" spans="1:57" s="324" customFormat="1">
      <c r="A72" s="413"/>
      <c r="B72" s="413"/>
      <c r="C72" s="413"/>
      <c r="D72" s="414"/>
      <c r="E72" s="414"/>
      <c r="F72" s="414"/>
      <c r="G72" s="414"/>
      <c r="H72" s="414"/>
      <c r="I72" s="413"/>
      <c r="J72" s="414"/>
      <c r="K72" s="414"/>
      <c r="L72" s="414"/>
      <c r="M72" s="414"/>
      <c r="N72" s="414"/>
      <c r="O72" s="413"/>
      <c r="P72" s="414"/>
      <c r="Q72" s="351"/>
      <c r="R72" s="351"/>
      <c r="S72" s="415"/>
      <c r="T72" s="335"/>
      <c r="U72" s="336"/>
      <c r="V72" s="336"/>
      <c r="X72" s="412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368"/>
      <c r="BC72" s="368"/>
      <c r="BD72" s="368"/>
      <c r="BE72" s="368"/>
    </row>
    <row r="73" spans="1:57" s="324" customFormat="1">
      <c r="A73" s="413"/>
      <c r="B73" s="413"/>
      <c r="C73" s="413"/>
      <c r="D73" s="414"/>
      <c r="E73" s="414"/>
      <c r="F73" s="414"/>
      <c r="G73" s="414"/>
      <c r="H73" s="414"/>
      <c r="I73" s="413"/>
      <c r="J73" s="414"/>
      <c r="K73" s="414"/>
      <c r="L73" s="414"/>
      <c r="M73" s="414"/>
      <c r="N73" s="414"/>
      <c r="O73" s="414"/>
      <c r="P73" s="414"/>
      <c r="Q73" s="351"/>
      <c r="R73" s="351"/>
      <c r="S73" s="342"/>
      <c r="T73" s="335"/>
      <c r="U73" s="336"/>
      <c r="V73" s="336"/>
      <c r="X73" s="368"/>
      <c r="Y73" s="412"/>
      <c r="Z73" s="412"/>
      <c r="AA73" s="412"/>
      <c r="AB73" s="412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</row>
    <row r="74" spans="1:57" ht="12.75">
      <c r="P74" s="413"/>
      <c r="Q74" s="564"/>
      <c r="R74" s="564"/>
      <c r="S74" s="564"/>
      <c r="T74" s="564"/>
      <c r="U74" s="564"/>
      <c r="V74" s="564"/>
      <c r="W74" s="329"/>
    </row>
    <row r="75" spans="1:57" ht="15">
      <c r="P75" s="413"/>
      <c r="Q75" s="563"/>
      <c r="R75" s="563"/>
      <c r="S75" s="563"/>
      <c r="T75" s="563"/>
      <c r="U75" s="563"/>
      <c r="V75" s="563"/>
      <c r="W75" s="329"/>
    </row>
    <row r="76" spans="1:57">
      <c r="P76" s="413"/>
      <c r="Q76" s="339"/>
      <c r="W76" s="329"/>
    </row>
    <row r="77" spans="1:57">
      <c r="P77" s="413"/>
      <c r="Q77" s="339"/>
      <c r="W77" s="345"/>
    </row>
    <row r="78" spans="1:57">
      <c r="P78" s="413"/>
      <c r="Q78" s="339"/>
      <c r="W78" s="345"/>
    </row>
    <row r="79" spans="1:57">
      <c r="P79" s="413"/>
      <c r="Q79" s="339"/>
      <c r="W79" s="345"/>
    </row>
    <row r="80" spans="1:57">
      <c r="P80" s="413"/>
      <c r="Q80" s="339"/>
      <c r="W80" s="345"/>
    </row>
    <row r="81" spans="16:23">
      <c r="P81" s="345"/>
      <c r="Q81" s="345"/>
      <c r="W81" s="345"/>
    </row>
    <row r="82" spans="16:23">
      <c r="P82" s="345"/>
      <c r="Q82" s="345"/>
    </row>
    <row r="83" spans="16:23">
      <c r="P83" s="345"/>
      <c r="Q83" s="345"/>
    </row>
    <row r="84" spans="16:23">
      <c r="P84" s="345"/>
      <c r="Q84" s="345"/>
    </row>
    <row r="85" spans="16:23">
      <c r="P85" s="345"/>
      <c r="Q85" s="345"/>
    </row>
    <row r="86" spans="16:23">
      <c r="P86" s="345"/>
      <c r="Q86" s="345"/>
    </row>
    <row r="87" spans="16:23">
      <c r="P87" s="345"/>
      <c r="Q87" s="345"/>
    </row>
    <row r="88" spans="16:23">
      <c r="P88" s="345"/>
      <c r="Q88" s="345"/>
    </row>
    <row r="89" spans="16:23">
      <c r="P89" s="329"/>
      <c r="Q89" s="329"/>
    </row>
  </sheetData>
  <mergeCells count="7">
    <mergeCell ref="D43:H43"/>
    <mergeCell ref="C42:N42"/>
    <mergeCell ref="A1:V1"/>
    <mergeCell ref="A2:V2"/>
    <mergeCell ref="A3:V3"/>
    <mergeCell ref="D8:H8"/>
    <mergeCell ref="C41:N41"/>
  </mergeCells>
  <phoneticPr fontId="5" type="noConversion"/>
  <pageMargins left="0.19685039370078741" right="0.15748031496062992" top="0.15748031496062992" bottom="0.15748031496062992" header="0.15748031496062992" footer="0.15748031496062992"/>
  <pageSetup paperSize="8" scale="5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41"/>
  <sheetViews>
    <sheetView topLeftCell="A5" workbookViewId="0">
      <selection activeCell="J27" sqref="J27"/>
    </sheetView>
  </sheetViews>
  <sheetFormatPr defaultRowHeight="12.75"/>
  <cols>
    <col min="1" max="1" width="2.5703125" customWidth="1"/>
    <col min="2" max="2" width="38" customWidth="1"/>
    <col min="3" max="3" width="14.5703125" customWidth="1"/>
    <col min="4" max="4" width="13.7109375" customWidth="1"/>
  </cols>
  <sheetData>
    <row r="6" spans="1:7" ht="13.5" thickBot="1">
      <c r="E6" s="11"/>
    </row>
    <row r="7" spans="1:7" ht="13.5" thickBot="1">
      <c r="B7" s="215" t="s">
        <v>54</v>
      </c>
      <c r="C7" s="874" t="str">
        <f>[2]ΔΙΑΝΕΜ.!C7</f>
        <v>CANDELLI  A.E.</v>
      </c>
      <c r="D7" s="875"/>
      <c r="E7" s="216"/>
      <c r="F7" s="11"/>
      <c r="G7" s="11"/>
    </row>
    <row r="8" spans="1:7" ht="13.5" thickBot="1">
      <c r="B8" s="217" t="s">
        <v>55</v>
      </c>
      <c r="C8" s="874">
        <f>+[2]ΔΕΔΟΜΕΝΑ!C8</f>
        <v>2011</v>
      </c>
      <c r="D8" s="875"/>
      <c r="E8" s="216"/>
    </row>
    <row r="9" spans="1:7">
      <c r="A9" s="218"/>
      <c r="B9" s="218"/>
      <c r="C9" s="218"/>
      <c r="D9" s="219"/>
      <c r="E9" s="218"/>
      <c r="F9" s="218"/>
    </row>
    <row r="10" spans="1:7" ht="15.75">
      <c r="A10" s="218"/>
      <c r="B10" s="220" t="s">
        <v>300</v>
      </c>
      <c r="C10" s="220"/>
      <c r="D10" s="221"/>
      <c r="E10" s="218"/>
      <c r="F10" s="222"/>
    </row>
    <row r="11" spans="1:7">
      <c r="A11" s="218"/>
      <c r="B11" s="218"/>
      <c r="C11" s="218"/>
      <c r="D11" s="219"/>
      <c r="E11" s="218"/>
      <c r="F11" s="218"/>
    </row>
    <row r="12" spans="1:7">
      <c r="A12" s="218"/>
      <c r="B12" s="223" t="s">
        <v>293</v>
      </c>
      <c r="C12" s="223"/>
      <c r="D12" s="224">
        <v>1288.8</v>
      </c>
      <c r="E12" s="218"/>
      <c r="F12" s="218"/>
    </row>
    <row r="13" spans="1:7">
      <c r="A13" s="218"/>
      <c r="B13" s="223" t="s">
        <v>294</v>
      </c>
      <c r="C13" s="223"/>
      <c r="D13" s="224">
        <f>+[2]ΔΕΔΟΜΕΝΑ!D31</f>
        <v>0</v>
      </c>
      <c r="E13" s="218"/>
      <c r="F13" s="218"/>
    </row>
    <row r="14" spans="1:7">
      <c r="A14" s="218"/>
      <c r="B14" s="223" t="s">
        <v>301</v>
      </c>
      <c r="C14" s="223"/>
      <c r="D14" s="225">
        <f>+[2]ΔΕΔΟΜΕΝΑ!D36</f>
        <v>0</v>
      </c>
      <c r="E14" s="218"/>
      <c r="F14" s="218"/>
    </row>
    <row r="15" spans="1:7" ht="13.5" thickBot="1">
      <c r="A15" s="218"/>
      <c r="B15" s="223" t="s">
        <v>46</v>
      </c>
      <c r="C15" s="223"/>
      <c r="D15" s="226">
        <f>SUM(D12:D14)</f>
        <v>1288.8</v>
      </c>
      <c r="E15" s="218"/>
      <c r="F15" s="218"/>
    </row>
    <row r="16" spans="1:7" ht="13.5" thickTop="1">
      <c r="A16" s="218"/>
      <c r="B16" s="223"/>
      <c r="C16" s="223"/>
      <c r="D16" s="224"/>
      <c r="E16" s="218"/>
      <c r="F16" s="218"/>
    </row>
    <row r="17" spans="1:6">
      <c r="A17" s="218"/>
      <c r="B17" s="223" t="s">
        <v>302</v>
      </c>
      <c r="C17" s="223"/>
      <c r="D17" s="224">
        <v>9710625.7000000011</v>
      </c>
      <c r="E17" s="218"/>
      <c r="F17" s="218"/>
    </row>
    <row r="18" spans="1:6">
      <c r="A18" s="218"/>
      <c r="B18" s="223"/>
      <c r="C18" s="223"/>
      <c r="D18" s="224"/>
      <c r="E18" s="218"/>
      <c r="F18" s="227"/>
    </row>
    <row r="19" spans="1:6">
      <c r="A19" s="218"/>
      <c r="B19" s="223" t="s">
        <v>303</v>
      </c>
      <c r="C19" s="223"/>
      <c r="D19" s="224">
        <v>195887.21</v>
      </c>
      <c r="E19" s="218"/>
      <c r="F19" s="218"/>
    </row>
    <row r="20" spans="1:6">
      <c r="A20" s="218"/>
      <c r="B20" s="218"/>
      <c r="C20" s="218"/>
      <c r="D20" s="224"/>
      <c r="E20" s="218"/>
      <c r="F20" s="218"/>
    </row>
    <row r="21" spans="1:6">
      <c r="A21" s="218"/>
      <c r="B21" s="873" t="s">
        <v>304</v>
      </c>
      <c r="C21" s="873"/>
      <c r="D21" s="873"/>
      <c r="E21" s="218"/>
      <c r="F21" s="218"/>
    </row>
    <row r="22" spans="1:6">
      <c r="A22" s="218"/>
      <c r="B22" s="218"/>
      <c r="C22" s="218"/>
      <c r="D22" s="224"/>
      <c r="E22" s="218"/>
      <c r="F22" s="218"/>
    </row>
    <row r="23" spans="1:6">
      <c r="A23" s="228"/>
      <c r="B23" s="223" t="s">
        <v>303</v>
      </c>
      <c r="C23" s="223"/>
      <c r="D23" s="224">
        <f>IF(D12=0,0,D12/D17*D19)</f>
        <v>25.998266645989659</v>
      </c>
      <c r="E23" s="228"/>
      <c r="F23" s="228"/>
    </row>
    <row r="24" spans="1:6">
      <c r="A24" s="228"/>
      <c r="B24" s="223" t="s">
        <v>305</v>
      </c>
      <c r="C24" s="223"/>
      <c r="D24" s="229">
        <f>+D12*5%</f>
        <v>64.44</v>
      </c>
      <c r="E24" s="228"/>
      <c r="F24" s="228"/>
    </row>
    <row r="25" spans="1:6" ht="13.5" thickBot="1">
      <c r="A25" s="228"/>
      <c r="B25" s="223" t="s">
        <v>46</v>
      </c>
      <c r="C25" s="223"/>
      <c r="D25" s="226">
        <f>SUM(D23:D24)</f>
        <v>90.438266645989657</v>
      </c>
      <c r="E25" s="228"/>
      <c r="F25" s="228"/>
    </row>
    <row r="26" spans="1:6" ht="13.5" thickTop="1">
      <c r="A26" s="228"/>
      <c r="B26" s="218"/>
      <c r="C26" s="218"/>
      <c r="D26" s="224"/>
      <c r="E26" s="228"/>
      <c r="F26" s="228"/>
    </row>
    <row r="27" spans="1:6">
      <c r="A27" s="228"/>
      <c r="B27" s="873" t="s">
        <v>306</v>
      </c>
      <c r="C27" s="873"/>
      <c r="D27" s="873"/>
      <c r="E27" s="228"/>
      <c r="F27" s="228"/>
    </row>
    <row r="28" spans="1:6">
      <c r="A28" s="228"/>
      <c r="B28" s="218"/>
      <c r="C28" s="218"/>
      <c r="D28" s="224"/>
      <c r="E28" s="228"/>
      <c r="F28" s="228"/>
    </row>
    <row r="29" spans="1:6">
      <c r="A29" s="228"/>
      <c r="B29" s="223" t="s">
        <v>303</v>
      </c>
      <c r="C29" s="223"/>
      <c r="D29" s="224">
        <f>IF(D13=0,0,D13/D17*D19)</f>
        <v>0</v>
      </c>
      <c r="E29" s="228"/>
      <c r="F29" s="228"/>
    </row>
    <row r="30" spans="1:6">
      <c r="A30" s="228"/>
      <c r="B30" s="223" t="s">
        <v>305</v>
      </c>
      <c r="C30" s="223"/>
      <c r="D30" s="229">
        <f>+D13*5%</f>
        <v>0</v>
      </c>
      <c r="E30" s="228"/>
      <c r="F30" s="228"/>
    </row>
    <row r="31" spans="1:6" ht="13.5" thickBot="1">
      <c r="A31" s="228"/>
      <c r="B31" s="223" t="s">
        <v>46</v>
      </c>
      <c r="C31" s="223"/>
      <c r="D31" s="226">
        <f>SUM(D29:D30)</f>
        <v>0</v>
      </c>
      <c r="E31" s="228"/>
      <c r="F31" s="228"/>
    </row>
    <row r="32" spans="1:6" ht="13.5" thickTop="1">
      <c r="A32" s="228"/>
      <c r="B32" s="218"/>
      <c r="C32" s="218"/>
      <c r="D32" s="224"/>
      <c r="E32" s="228"/>
      <c r="F32" s="228"/>
    </row>
    <row r="33" spans="1:6">
      <c r="A33" s="228"/>
      <c r="B33" s="873" t="s">
        <v>307</v>
      </c>
      <c r="C33" s="873"/>
      <c r="D33" s="873"/>
      <c r="E33" s="228"/>
      <c r="F33" s="228"/>
    </row>
    <row r="34" spans="1:6">
      <c r="A34" s="228"/>
      <c r="B34" s="218"/>
      <c r="C34" s="218"/>
      <c r="D34" s="224"/>
      <c r="E34" s="228"/>
      <c r="F34" s="228"/>
    </row>
    <row r="35" spans="1:6">
      <c r="A35" s="228"/>
      <c r="B35" s="223" t="s">
        <v>303</v>
      </c>
      <c r="C35" s="223"/>
      <c r="D35" s="224">
        <f>IF(D14=0,0,D14/D17*D19)</f>
        <v>0</v>
      </c>
      <c r="E35" s="228"/>
      <c r="F35" s="228"/>
    </row>
    <row r="36" spans="1:6">
      <c r="A36" s="228"/>
      <c r="B36" s="223" t="s">
        <v>305</v>
      </c>
      <c r="C36" s="223"/>
      <c r="D36" s="229">
        <f>+D14*0.05</f>
        <v>0</v>
      </c>
      <c r="E36" s="228"/>
      <c r="F36" s="228"/>
    </row>
    <row r="37" spans="1:6" ht="13.5" thickBot="1">
      <c r="A37" s="228"/>
      <c r="B37" s="223" t="s">
        <v>46</v>
      </c>
      <c r="C37" s="223"/>
      <c r="D37" s="226">
        <v>0</v>
      </c>
      <c r="E37" s="228"/>
      <c r="F37" s="228"/>
    </row>
    <row r="38" spans="1:6" ht="13.5" thickTop="1">
      <c r="A38" s="228"/>
      <c r="B38" s="218"/>
      <c r="C38" s="218"/>
      <c r="D38" s="224"/>
      <c r="E38" s="228"/>
      <c r="F38" s="228"/>
    </row>
    <row r="39" spans="1:6" ht="13.5" thickBot="1">
      <c r="A39" s="228"/>
      <c r="B39" s="218" t="s">
        <v>308</v>
      </c>
      <c r="C39" s="218"/>
      <c r="D39" s="230">
        <f>+D37+D31+D25</f>
        <v>90.438266645989657</v>
      </c>
      <c r="E39" s="228"/>
      <c r="F39" s="228"/>
    </row>
    <row r="40" spans="1:6" ht="13.5" thickTop="1">
      <c r="A40" s="228"/>
      <c r="B40" s="218"/>
      <c r="C40" s="218"/>
      <c r="D40" s="219"/>
      <c r="E40" s="228"/>
      <c r="F40" s="228"/>
    </row>
    <row r="41" spans="1:6">
      <c r="A41" s="228"/>
      <c r="B41" s="218"/>
      <c r="C41" s="218"/>
      <c r="D41" s="219"/>
      <c r="E41" s="228"/>
      <c r="F41" s="228"/>
    </row>
  </sheetData>
  <mergeCells count="5">
    <mergeCell ref="B33:D33"/>
    <mergeCell ref="C7:D7"/>
    <mergeCell ref="C8:D8"/>
    <mergeCell ref="B21:D21"/>
    <mergeCell ref="B27:D27"/>
  </mergeCells>
  <phoneticPr fontId="6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opLeftCell="A77" zoomScaleNormal="100" workbookViewId="0">
      <selection activeCell="F89" sqref="F89"/>
    </sheetView>
  </sheetViews>
  <sheetFormatPr defaultColWidth="9.28515625" defaultRowHeight="12.75"/>
  <cols>
    <col min="1" max="1" width="4.28515625" style="9" customWidth="1"/>
    <col min="2" max="2" width="9.28515625" style="148"/>
    <col min="3" max="3" width="72" style="9" customWidth="1"/>
    <col min="4" max="4" width="17.42578125" style="134" customWidth="1"/>
    <col min="5" max="5" width="14.5703125" style="133" customWidth="1"/>
    <col min="6" max="6" width="22.7109375" style="194" customWidth="1"/>
    <col min="7" max="9" width="9.28515625" style="9"/>
    <col min="10" max="10" width="10.7109375" style="9" bestFit="1" customWidth="1"/>
    <col min="11" max="16384" width="9.28515625" style="9"/>
  </cols>
  <sheetData>
    <row r="1" spans="1:6" ht="18">
      <c r="C1" s="149"/>
    </row>
    <row r="2" spans="1:6" ht="18">
      <c r="C2" s="150" t="s">
        <v>211</v>
      </c>
    </row>
    <row r="3" spans="1:6" ht="18">
      <c r="C3" s="151" t="s">
        <v>212</v>
      </c>
    </row>
    <row r="4" spans="1:6" ht="18">
      <c r="C4" s="149" t="s">
        <v>356</v>
      </c>
    </row>
    <row r="5" spans="1:6" ht="13.5" thickBot="1">
      <c r="C5" s="152"/>
    </row>
    <row r="6" spans="1:6" ht="14.25" customHeight="1">
      <c r="A6" s="153"/>
      <c r="B6" s="154"/>
      <c r="C6" s="256"/>
      <c r="D6" s="595" t="s">
        <v>213</v>
      </c>
      <c r="E6" s="596"/>
    </row>
    <row r="7" spans="1:6" ht="15.75" thickBot="1">
      <c r="A7" s="155"/>
      <c r="B7" s="156" t="s">
        <v>214</v>
      </c>
      <c r="C7" s="257" t="s">
        <v>215</v>
      </c>
      <c r="D7" s="272" t="s">
        <v>357</v>
      </c>
      <c r="E7" s="272" t="s">
        <v>315</v>
      </c>
    </row>
    <row r="8" spans="1:6" ht="27" customHeight="1" thickBot="1">
      <c r="A8" s="157" t="s">
        <v>216</v>
      </c>
      <c r="B8" s="157"/>
      <c r="C8" s="253" t="s">
        <v>217</v>
      </c>
      <c r="D8" s="254"/>
      <c r="E8" s="294"/>
    </row>
    <row r="9" spans="1:6" ht="18.75" customHeight="1">
      <c r="A9" s="158" t="s">
        <v>216</v>
      </c>
      <c r="B9" s="159">
        <v>100</v>
      </c>
      <c r="C9" s="258" t="s">
        <v>218</v>
      </c>
      <c r="D9" s="273"/>
      <c r="E9" s="295"/>
    </row>
    <row r="10" spans="1:6" ht="14.25">
      <c r="A10" s="160"/>
      <c r="B10" s="161">
        <v>101</v>
      </c>
      <c r="C10" s="259" t="s">
        <v>109</v>
      </c>
      <c r="D10" s="274">
        <v>9699974.3300000001</v>
      </c>
      <c r="E10" s="250">
        <v>11886223</v>
      </c>
      <c r="F10" s="195"/>
    </row>
    <row r="11" spans="1:6" ht="14.25">
      <c r="A11" s="160"/>
      <c r="B11" s="161">
        <v>102</v>
      </c>
      <c r="C11" s="259" t="s">
        <v>219</v>
      </c>
      <c r="D11" s="274">
        <v>7776</v>
      </c>
      <c r="E11" s="250">
        <v>11372</v>
      </c>
      <c r="F11" s="195"/>
    </row>
    <row r="12" spans="1:6" ht="14.25">
      <c r="A12" s="160"/>
      <c r="B12" s="161">
        <v>103</v>
      </c>
      <c r="C12" s="259" t="s">
        <v>220</v>
      </c>
      <c r="D12" s="274">
        <v>37.24</v>
      </c>
      <c r="E12" s="250">
        <v>103.64</v>
      </c>
      <c r="F12" s="195"/>
    </row>
    <row r="13" spans="1:6" ht="14.25">
      <c r="A13" s="160"/>
      <c r="B13" s="161">
        <v>104</v>
      </c>
      <c r="C13" s="259" t="s">
        <v>221</v>
      </c>
      <c r="D13" s="274">
        <v>0</v>
      </c>
      <c r="E13" s="250">
        <v>656.89</v>
      </c>
      <c r="F13" s="195"/>
    </row>
    <row r="14" spans="1:6" ht="14.25">
      <c r="A14" s="160"/>
      <c r="B14" s="161">
        <v>105</v>
      </c>
      <c r="C14" s="259" t="s">
        <v>222</v>
      </c>
      <c r="D14" s="274"/>
      <c r="E14" s="250"/>
    </row>
    <row r="15" spans="1:6" ht="14.25">
      <c r="A15" s="160"/>
      <c r="B15" s="161">
        <v>106</v>
      </c>
      <c r="C15" s="259" t="s">
        <v>223</v>
      </c>
      <c r="D15" s="275">
        <v>1331.89</v>
      </c>
      <c r="E15" s="251">
        <v>1451.33</v>
      </c>
      <c r="F15" s="195"/>
    </row>
    <row r="16" spans="1:6" ht="14.25">
      <c r="A16" s="160"/>
      <c r="B16" s="161">
        <v>107</v>
      </c>
      <c r="C16" s="259" t="s">
        <v>224</v>
      </c>
      <c r="D16" s="275"/>
      <c r="E16" s="251"/>
      <c r="F16" s="195"/>
    </row>
    <row r="17" spans="1:10" ht="14.25">
      <c r="A17" s="160"/>
      <c r="B17" s="161">
        <v>108</v>
      </c>
      <c r="C17" s="259" t="s">
        <v>225</v>
      </c>
      <c r="D17" s="275" t="e">
        <f ca="1">-(+IΣΟΛ.11!#REF!+IΣΟΛ.11!#REF!-IΣΟΛ.11!#REF!-IΣΟΛ.11!#REF!)</f>
        <v>#REF!</v>
      </c>
      <c r="E17" s="251">
        <v>203974.15</v>
      </c>
      <c r="F17" s="195"/>
      <c r="G17" s="133" t="e">
        <f>+D17-F17</f>
        <v>#REF!</v>
      </c>
    </row>
    <row r="18" spans="1:10" ht="15">
      <c r="A18" s="160"/>
      <c r="B18" s="162"/>
      <c r="C18" s="260" t="s">
        <v>226</v>
      </c>
      <c r="D18" s="275"/>
      <c r="E18" s="251"/>
      <c r="F18" s="195"/>
    </row>
    <row r="19" spans="1:10" ht="14.25">
      <c r="A19" s="160"/>
      <c r="B19" s="161">
        <v>109</v>
      </c>
      <c r="C19" s="259" t="s">
        <v>227</v>
      </c>
      <c r="D19" s="275"/>
      <c r="E19" s="251"/>
    </row>
    <row r="20" spans="1:10" ht="14.25">
      <c r="A20" s="160"/>
      <c r="B20" s="161">
        <v>110</v>
      </c>
      <c r="C20" s="259" t="s">
        <v>228</v>
      </c>
      <c r="D20" s="275"/>
      <c r="E20" s="252"/>
      <c r="F20" s="298"/>
    </row>
    <row r="21" spans="1:10" s="165" customFormat="1" ht="14.25">
      <c r="A21" s="163"/>
      <c r="B21" s="164"/>
      <c r="C21" s="261" t="s">
        <v>229</v>
      </c>
      <c r="D21" s="276" t="e">
        <f>SUM(D10:D20)</f>
        <v>#REF!</v>
      </c>
      <c r="E21" s="249">
        <f>SUM(E9:E20)</f>
        <v>12103781.010000002</v>
      </c>
      <c r="F21" s="299"/>
      <c r="G21" s="528"/>
    </row>
    <row r="22" spans="1:10" ht="15">
      <c r="A22" s="166" t="s">
        <v>216</v>
      </c>
      <c r="B22" s="159">
        <v>200</v>
      </c>
      <c r="C22" s="258" t="s">
        <v>230</v>
      </c>
      <c r="D22" s="277"/>
      <c r="E22" s="239"/>
      <c r="F22" s="195"/>
    </row>
    <row r="23" spans="1:10" ht="15">
      <c r="A23" s="160"/>
      <c r="B23" s="161">
        <v>201</v>
      </c>
      <c r="C23" s="259" t="s">
        <v>231</v>
      </c>
      <c r="D23" s="278">
        <v>9360455.1399999987</v>
      </c>
      <c r="E23" s="239">
        <v>9646158.9100000001</v>
      </c>
      <c r="F23" s="300"/>
    </row>
    <row r="24" spans="1:10" ht="14.25">
      <c r="A24" s="160"/>
      <c r="B24" s="161">
        <v>202</v>
      </c>
      <c r="C24" s="259" t="s">
        <v>232</v>
      </c>
      <c r="D24" s="278">
        <v>0</v>
      </c>
      <c r="E24" s="239">
        <v>245459.51</v>
      </c>
      <c r="F24" s="195"/>
    </row>
    <row r="25" spans="1:10" ht="14.25">
      <c r="A25" s="160"/>
      <c r="B25" s="161">
        <v>203</v>
      </c>
      <c r="C25" s="259" t="s">
        <v>233</v>
      </c>
      <c r="D25" s="278"/>
      <c r="E25" s="239"/>
    </row>
    <row r="26" spans="1:10" ht="14.25">
      <c r="A26" s="160"/>
      <c r="B26" s="161">
        <v>204</v>
      </c>
      <c r="C26" s="259" t="s">
        <v>234</v>
      </c>
      <c r="D26" s="278">
        <v>0</v>
      </c>
      <c r="E26" s="239">
        <v>1685204.5</v>
      </c>
    </row>
    <row r="27" spans="1:10" ht="14.25">
      <c r="A27" s="160"/>
      <c r="B27" s="161">
        <v>205</v>
      </c>
      <c r="C27" s="259" t="s">
        <v>235</v>
      </c>
      <c r="D27" s="278"/>
      <c r="E27" s="239"/>
    </row>
    <row r="28" spans="1:10" ht="14.25">
      <c r="A28" s="160"/>
      <c r="B28" s="161">
        <v>206</v>
      </c>
      <c r="C28" s="259" t="s">
        <v>236</v>
      </c>
      <c r="D28" s="279" t="e">
        <f ca="1">+IΣΟΛ.11!#REF!</f>
        <v>#REF!</v>
      </c>
      <c r="E28" s="239">
        <v>1125.8699999999999</v>
      </c>
      <c r="F28" s="421"/>
    </row>
    <row r="29" spans="1:10" ht="14.25">
      <c r="A29" s="160"/>
      <c r="B29" s="161">
        <v>207</v>
      </c>
      <c r="C29" s="259" t="s">
        <v>237</v>
      </c>
      <c r="D29" s="306">
        <v>40473.729999999981</v>
      </c>
      <c r="E29" s="239">
        <v>157529.07000000007</v>
      </c>
      <c r="F29" s="195"/>
    </row>
    <row r="30" spans="1:10" ht="14.25">
      <c r="A30" s="160"/>
      <c r="B30" s="161">
        <v>208</v>
      </c>
      <c r="C30" s="259" t="s">
        <v>238</v>
      </c>
      <c r="D30" s="278"/>
      <c r="E30" s="239">
        <v>10926.22</v>
      </c>
      <c r="F30" s="195"/>
    </row>
    <row r="31" spans="1:10" ht="14.25">
      <c r="A31" s="160"/>
      <c r="B31" s="161">
        <v>209</v>
      </c>
      <c r="C31" s="259" t="s">
        <v>239</v>
      </c>
      <c r="D31" s="278"/>
      <c r="E31" s="239">
        <v>1418.4099999999999</v>
      </c>
      <c r="F31" s="195"/>
    </row>
    <row r="32" spans="1:10" ht="14.25">
      <c r="A32" s="160"/>
      <c r="B32" s="161">
        <v>210</v>
      </c>
      <c r="C32" s="259" t="s">
        <v>240</v>
      </c>
      <c r="D32" s="420" t="e">
        <f ca="1">-Φύλλο1!H31</f>
        <v>#REF!</v>
      </c>
      <c r="E32" s="239"/>
      <c r="G32" s="133" t="e">
        <f>+D32-F32</f>
        <v>#REF!</v>
      </c>
      <c r="J32" s="133"/>
    </row>
    <row r="33" spans="1:10" ht="21.4" customHeight="1">
      <c r="A33" s="160"/>
      <c r="B33" s="162"/>
      <c r="C33" s="262" t="s">
        <v>226</v>
      </c>
      <c r="D33" s="278"/>
      <c r="E33" s="239"/>
    </row>
    <row r="34" spans="1:10" ht="14.25">
      <c r="A34" s="160"/>
      <c r="B34" s="161">
        <v>211</v>
      </c>
      <c r="C34" s="259" t="s">
        <v>241</v>
      </c>
      <c r="D34" s="278">
        <v>0</v>
      </c>
      <c r="E34" s="239">
        <v>0</v>
      </c>
    </row>
    <row r="35" spans="1:10" ht="14.25">
      <c r="A35" s="160"/>
      <c r="B35" s="161">
        <v>212</v>
      </c>
      <c r="C35" s="259" t="s">
        <v>242</v>
      </c>
      <c r="D35" s="278">
        <v>-2696.8899999999994</v>
      </c>
      <c r="E35" s="239">
        <v>0</v>
      </c>
    </row>
    <row r="36" spans="1:10" ht="14.25">
      <c r="A36" s="160"/>
      <c r="B36" s="161">
        <v>213</v>
      </c>
      <c r="C36" s="259" t="s">
        <v>243</v>
      </c>
      <c r="D36" s="278">
        <v>-902.56000000000131</v>
      </c>
      <c r="E36" s="239">
        <v>0</v>
      </c>
      <c r="F36" s="301"/>
    </row>
    <row r="37" spans="1:10" ht="14.25">
      <c r="A37" s="160"/>
      <c r="B37" s="167">
        <v>214</v>
      </c>
      <c r="C37" s="259" t="s">
        <v>244</v>
      </c>
      <c r="D37" s="275"/>
      <c r="E37" s="239">
        <v>-240393.19</v>
      </c>
    </row>
    <row r="38" spans="1:10" ht="14.25">
      <c r="A38" s="168"/>
      <c r="B38" s="164"/>
      <c r="C38" s="261" t="s">
        <v>245</v>
      </c>
      <c r="D38" s="276" t="e">
        <f>SUM(D23:D37)</f>
        <v>#REF!</v>
      </c>
      <c r="E38" s="240">
        <f>SUM(E22:E37)</f>
        <v>11507429.300000001</v>
      </c>
    </row>
    <row r="39" spans="1:10" ht="15">
      <c r="A39" s="169" t="s">
        <v>246</v>
      </c>
      <c r="B39" s="170">
        <v>300</v>
      </c>
      <c r="C39" s="263" t="s">
        <v>247</v>
      </c>
      <c r="D39" s="277"/>
      <c r="E39" s="239"/>
      <c r="J39" s="133"/>
    </row>
    <row r="40" spans="1:10" ht="14.25">
      <c r="A40" s="171"/>
      <c r="B40" s="161">
        <v>301</v>
      </c>
      <c r="C40" s="259" t="s">
        <v>248</v>
      </c>
      <c r="D40" s="280" t="e">
        <f ca="1">+IΣΟΛ.11!#REF!</f>
        <v>#REF!</v>
      </c>
      <c r="E40" s="239">
        <v>32274.699999999997</v>
      </c>
      <c r="F40" s="195"/>
    </row>
    <row r="41" spans="1:10" ht="14.25">
      <c r="A41" s="160"/>
      <c r="B41" s="161">
        <v>302</v>
      </c>
      <c r="C41" s="259" t="s">
        <v>249</v>
      </c>
      <c r="D41" s="281"/>
      <c r="E41" s="239"/>
      <c r="F41" s="195"/>
    </row>
    <row r="42" spans="1:10" ht="15" thickBot="1">
      <c r="A42" s="160"/>
      <c r="B42" s="161">
        <v>303</v>
      </c>
      <c r="C42" s="259" t="s">
        <v>250</v>
      </c>
      <c r="D42" s="280"/>
      <c r="E42" s="239">
        <v>30894.12</v>
      </c>
      <c r="F42" s="195"/>
    </row>
    <row r="43" spans="1:10" ht="15.75" thickTop="1" thickBot="1">
      <c r="A43" s="160"/>
      <c r="B43" s="161">
        <v>304</v>
      </c>
      <c r="C43" s="259" t="s">
        <v>251</v>
      </c>
      <c r="D43" s="321">
        <f ca="1">+IΣΟΛ.11!V26-IΣΟΛ.11!T26</f>
        <v>71.389999999999986</v>
      </c>
      <c r="E43" s="239">
        <v>68398.98</v>
      </c>
      <c r="F43" s="195"/>
      <c r="G43" s="133">
        <f>+D43-F43</f>
        <v>71.389999999999986</v>
      </c>
    </row>
    <row r="44" spans="1:10" ht="15.75" thickTop="1">
      <c r="A44" s="160"/>
      <c r="B44" s="162"/>
      <c r="C44" s="260" t="s">
        <v>252</v>
      </c>
      <c r="D44" s="278"/>
      <c r="E44" s="239"/>
      <c r="F44" s="195"/>
    </row>
    <row r="45" spans="1:10" ht="14.25">
      <c r="A45" s="160"/>
      <c r="B45" s="167">
        <v>305</v>
      </c>
      <c r="C45" s="259" t="s">
        <v>253</v>
      </c>
      <c r="D45" s="282"/>
      <c r="E45" s="239"/>
    </row>
    <row r="46" spans="1:10" ht="15" thickBot="1">
      <c r="A46" s="208"/>
      <c r="B46" s="209"/>
      <c r="C46" s="264" t="s">
        <v>254</v>
      </c>
      <c r="D46" s="283" t="e">
        <f>SUM(D40:D43)</f>
        <v>#REF!</v>
      </c>
      <c r="E46" s="241">
        <f>SUM(E39:E45)</f>
        <v>131567.79999999999</v>
      </c>
      <c r="F46" s="299"/>
      <c r="G46" s="133"/>
    </row>
    <row r="47" spans="1:10" ht="25.5" customHeight="1" thickBot="1">
      <c r="A47" s="212" t="s">
        <v>216</v>
      </c>
      <c r="B47" s="597" t="s">
        <v>255</v>
      </c>
      <c r="C47" s="598"/>
      <c r="D47" s="284" t="e">
        <f>+D21-D38-D46</f>
        <v>#REF!</v>
      </c>
      <c r="E47" s="213">
        <f>E21-E38-E46</f>
        <v>464783.91000000091</v>
      </c>
      <c r="F47" s="188"/>
      <c r="G47" s="133"/>
    </row>
    <row r="48" spans="1:10" ht="15.75" thickBot="1">
      <c r="A48" s="210" t="s">
        <v>256</v>
      </c>
      <c r="B48" s="211"/>
      <c r="C48" s="265" t="s">
        <v>257</v>
      </c>
      <c r="D48" s="285"/>
      <c r="E48" s="296"/>
      <c r="F48" s="195"/>
    </row>
    <row r="49" spans="1:6" ht="15">
      <c r="A49" s="158" t="s">
        <v>256</v>
      </c>
      <c r="B49" s="172">
        <v>100</v>
      </c>
      <c r="C49" s="258" t="s">
        <v>218</v>
      </c>
      <c r="D49" s="286"/>
      <c r="E49" s="239"/>
    </row>
    <row r="50" spans="1:6" ht="14.25">
      <c r="A50" s="160"/>
      <c r="B50" s="161">
        <v>101</v>
      </c>
      <c r="C50" s="259" t="s">
        <v>258</v>
      </c>
      <c r="D50" s="315"/>
      <c r="E50" s="239"/>
    </row>
    <row r="51" spans="1:6" ht="14.25">
      <c r="A51" s="160"/>
      <c r="B51" s="161">
        <v>102</v>
      </c>
      <c r="C51" s="259" t="s">
        <v>259</v>
      </c>
      <c r="D51" s="418">
        <f>5000+1500</f>
        <v>6500</v>
      </c>
      <c r="E51" s="239">
        <v>96603.63</v>
      </c>
    </row>
    <row r="52" spans="1:6" ht="14.25">
      <c r="A52" s="160"/>
      <c r="B52" s="161">
        <v>103</v>
      </c>
      <c r="C52" s="259" t="s">
        <v>260</v>
      </c>
      <c r="D52" s="287"/>
      <c r="E52" s="239"/>
    </row>
    <row r="53" spans="1:6" ht="14.25">
      <c r="A53" s="160"/>
      <c r="B53" s="161">
        <v>104</v>
      </c>
      <c r="C53" s="259" t="s">
        <v>261</v>
      </c>
      <c r="D53" s="316"/>
      <c r="E53" s="239">
        <v>0</v>
      </c>
      <c r="F53" s="195"/>
    </row>
    <row r="54" spans="1:6" ht="14.25">
      <c r="A54" s="160"/>
      <c r="B54" s="161">
        <v>105</v>
      </c>
      <c r="C54" s="259" t="s">
        <v>262</v>
      </c>
      <c r="D54" s="287"/>
      <c r="E54" s="239"/>
    </row>
    <row r="55" spans="1:6" ht="14.25">
      <c r="A55" s="160"/>
      <c r="B55" s="167">
        <v>106</v>
      </c>
      <c r="C55" s="266" t="s">
        <v>263</v>
      </c>
      <c r="D55" s="317"/>
      <c r="E55" s="239"/>
      <c r="F55" s="195"/>
    </row>
    <row r="56" spans="1:6" s="165" customFormat="1" ht="14.25">
      <c r="A56" s="163"/>
      <c r="B56" s="164"/>
      <c r="C56" s="261" t="s">
        <v>264</v>
      </c>
      <c r="D56" s="276">
        <f>SUM(D50:D55)</f>
        <v>6500</v>
      </c>
      <c r="E56" s="240">
        <f>SUM(E49:E55)</f>
        <v>96603.63</v>
      </c>
      <c r="F56" s="302"/>
    </row>
    <row r="57" spans="1:6" ht="15">
      <c r="A57" s="173" t="s">
        <v>256</v>
      </c>
      <c r="B57" s="159">
        <v>200</v>
      </c>
      <c r="C57" s="267" t="s">
        <v>230</v>
      </c>
      <c r="D57" s="280"/>
      <c r="E57" s="239"/>
    </row>
    <row r="58" spans="1:6" ht="14.25">
      <c r="A58" s="160"/>
      <c r="B58" s="161">
        <v>201</v>
      </c>
      <c r="C58" s="259" t="s">
        <v>265</v>
      </c>
      <c r="D58" s="318"/>
      <c r="E58" s="239"/>
    </row>
    <row r="59" spans="1:6" ht="14.25">
      <c r="A59" s="160"/>
      <c r="B59" s="161">
        <v>202</v>
      </c>
      <c r="C59" s="259" t="s">
        <v>266</v>
      </c>
      <c r="D59" s="419">
        <f>13780+385+33000+800+175.77+158.54+300+3800+158.54+1983.2+50+249.6+80+160</f>
        <v>55080.649999999994</v>
      </c>
      <c r="E59" s="315">
        <v>29816.5</v>
      </c>
    </row>
    <row r="60" spans="1:6" ht="14.25">
      <c r="A60" s="160"/>
      <c r="B60" s="161">
        <v>203</v>
      </c>
      <c r="C60" s="259" t="s">
        <v>267</v>
      </c>
      <c r="D60" s="287"/>
      <c r="E60" s="239"/>
    </row>
    <row r="61" spans="1:6" ht="14.25">
      <c r="A61" s="160"/>
      <c r="B61" s="161">
        <v>204</v>
      </c>
      <c r="C61" s="259" t="s">
        <v>268</v>
      </c>
      <c r="D61" s="115">
        <f ca="1">IΣΟΛ.11!H21-IΣΟΛ.11!N21</f>
        <v>0</v>
      </c>
      <c r="E61" s="239">
        <v>250</v>
      </c>
      <c r="F61" s="195"/>
    </row>
    <row r="62" spans="1:6" ht="14.25">
      <c r="A62" s="160"/>
      <c r="B62" s="167">
        <v>205</v>
      </c>
      <c r="C62" s="266" t="s">
        <v>269</v>
      </c>
      <c r="D62" s="289" t="e">
        <f ca="1">IΣΟΛ.11!#REF!-IΣΟΛ.11!#REF!</f>
        <v>#REF!</v>
      </c>
      <c r="E62" s="239"/>
      <c r="F62" s="195"/>
    </row>
    <row r="63" spans="1:6" s="165" customFormat="1" ht="14.25">
      <c r="A63" s="163"/>
      <c r="B63" s="164"/>
      <c r="C63" s="261" t="s">
        <v>270</v>
      </c>
      <c r="D63" s="319" t="e">
        <f>SUM(D58:D62)</f>
        <v>#REF!</v>
      </c>
      <c r="E63" s="320">
        <f>SUM(E57:E62)</f>
        <v>30066.5</v>
      </c>
      <c r="F63" s="303"/>
    </row>
    <row r="64" spans="1:6" ht="15.75" thickBot="1">
      <c r="A64" s="174" t="s">
        <v>256</v>
      </c>
      <c r="B64" s="599" t="s">
        <v>271</v>
      </c>
      <c r="C64" s="600"/>
      <c r="D64" s="290" t="e">
        <f>D56-D63</f>
        <v>#REF!</v>
      </c>
      <c r="E64" s="242">
        <f>E56-E63</f>
        <v>66537.13</v>
      </c>
    </row>
    <row r="65" spans="1:6" ht="15.75" thickBot="1">
      <c r="A65" s="175" t="s">
        <v>272</v>
      </c>
      <c r="B65" s="176"/>
      <c r="C65" s="268" t="s">
        <v>273</v>
      </c>
      <c r="D65" s="285"/>
      <c r="E65" s="296"/>
      <c r="F65" s="304"/>
    </row>
    <row r="66" spans="1:6" ht="15">
      <c r="A66" s="177" t="s">
        <v>272</v>
      </c>
      <c r="B66" s="159">
        <v>100</v>
      </c>
      <c r="C66" s="258" t="s">
        <v>218</v>
      </c>
      <c r="D66" s="277"/>
      <c r="E66" s="239"/>
    </row>
    <row r="67" spans="1:6" ht="14.25">
      <c r="A67" s="160"/>
      <c r="B67" s="161">
        <v>101</v>
      </c>
      <c r="C67" s="259" t="s">
        <v>274</v>
      </c>
      <c r="D67" s="278">
        <v>0</v>
      </c>
      <c r="E67" s="239">
        <v>0</v>
      </c>
    </row>
    <row r="68" spans="1:6" ht="14.25">
      <c r="A68" s="160"/>
      <c r="B68" s="161">
        <v>102</v>
      </c>
      <c r="C68" s="259" t="s">
        <v>275</v>
      </c>
      <c r="D68" s="278">
        <v>0</v>
      </c>
      <c r="E68" s="239">
        <v>0</v>
      </c>
      <c r="F68" s="304"/>
    </row>
    <row r="69" spans="1:6" ht="14.25">
      <c r="A69" s="160"/>
      <c r="B69" s="161">
        <v>103</v>
      </c>
      <c r="C69" s="266" t="s">
        <v>276</v>
      </c>
      <c r="D69" s="278"/>
      <c r="E69" s="239">
        <v>0</v>
      </c>
    </row>
    <row r="70" spans="1:6" ht="14.25">
      <c r="A70" s="588"/>
      <c r="B70" s="589">
        <v>104</v>
      </c>
      <c r="C70" s="266" t="s">
        <v>277</v>
      </c>
      <c r="D70" s="591">
        <v>628246.30000000005</v>
      </c>
      <c r="E70" s="601">
        <v>126786.5399999998</v>
      </c>
    </row>
    <row r="71" spans="1:6" ht="14.25">
      <c r="A71" s="588"/>
      <c r="B71" s="590"/>
      <c r="C71" s="269" t="s">
        <v>278</v>
      </c>
      <c r="D71" s="592"/>
      <c r="E71" s="602"/>
      <c r="F71" s="195"/>
    </row>
    <row r="72" spans="1:6" s="165" customFormat="1" ht="14.25">
      <c r="A72" s="163"/>
      <c r="B72" s="164"/>
      <c r="C72" s="261" t="s">
        <v>279</v>
      </c>
      <c r="D72" s="276">
        <f>SUM(D67:D71)</f>
        <v>628246.30000000005</v>
      </c>
      <c r="E72" s="320">
        <f>SUM(E67:E71)</f>
        <v>126786.5399999998</v>
      </c>
      <c r="F72" s="299"/>
    </row>
    <row r="73" spans="1:6" ht="15">
      <c r="A73" s="179" t="s">
        <v>272</v>
      </c>
      <c r="B73" s="159">
        <v>200</v>
      </c>
      <c r="C73" s="258" t="s">
        <v>230</v>
      </c>
      <c r="D73" s="277"/>
      <c r="E73" s="239"/>
    </row>
    <row r="74" spans="1:6" ht="14.25">
      <c r="A74" s="160"/>
      <c r="B74" s="161">
        <v>201</v>
      </c>
      <c r="C74" s="259" t="s">
        <v>280</v>
      </c>
      <c r="D74" s="278"/>
      <c r="E74" s="239"/>
    </row>
    <row r="75" spans="1:6" ht="14.25">
      <c r="A75" s="160"/>
      <c r="B75" s="161">
        <v>202</v>
      </c>
      <c r="C75" s="259" t="s">
        <v>281</v>
      </c>
      <c r="D75" s="278"/>
      <c r="E75" s="239"/>
    </row>
    <row r="76" spans="1:6" ht="14.25">
      <c r="A76" s="160"/>
      <c r="B76" s="161">
        <v>203</v>
      </c>
      <c r="C76" s="266" t="s">
        <v>282</v>
      </c>
      <c r="D76" s="287" t="e">
        <f ca="1">+IΣΟΛ.11!#REF!</f>
        <v>#REF!</v>
      </c>
      <c r="E76" s="239">
        <v>500000</v>
      </c>
      <c r="F76" s="421"/>
    </row>
    <row r="77" spans="1:6" ht="15.75" customHeight="1">
      <c r="A77" s="160"/>
      <c r="B77" s="178">
        <v>204</v>
      </c>
      <c r="C77" s="259" t="s">
        <v>283</v>
      </c>
      <c r="D77" s="291">
        <v>0</v>
      </c>
      <c r="E77" s="239">
        <v>0</v>
      </c>
      <c r="F77" s="195"/>
    </row>
    <row r="78" spans="1:6" ht="14.25">
      <c r="A78" s="160"/>
      <c r="B78" s="161">
        <v>205</v>
      </c>
      <c r="C78" s="270" t="s">
        <v>284</v>
      </c>
      <c r="D78" s="278" t="e">
        <f ca="1">IΣΟΛ.11!#REF!</f>
        <v>#REF!</v>
      </c>
      <c r="E78" s="239">
        <v>163746.81</v>
      </c>
      <c r="F78" s="195"/>
    </row>
    <row r="79" spans="1:6" ht="14.25">
      <c r="A79" s="160"/>
      <c r="B79" s="161">
        <v>206</v>
      </c>
      <c r="C79" s="259" t="s">
        <v>285</v>
      </c>
      <c r="D79" s="278"/>
      <c r="E79" s="239"/>
    </row>
    <row r="80" spans="1:6" ht="14.25">
      <c r="A80" s="160"/>
      <c r="B80" s="161">
        <v>207</v>
      </c>
      <c r="C80" s="259" t="s">
        <v>286</v>
      </c>
      <c r="D80" s="278"/>
      <c r="E80" s="239"/>
      <c r="F80" s="195"/>
    </row>
    <row r="81" spans="1:9" ht="15" thickBot="1">
      <c r="A81" s="160"/>
      <c r="B81" s="167">
        <v>208</v>
      </c>
      <c r="C81" s="266" t="s">
        <v>287</v>
      </c>
      <c r="D81" s="288"/>
      <c r="E81" s="297">
        <v>0</v>
      </c>
    </row>
    <row r="82" spans="1:9" s="165" customFormat="1" ht="14.25">
      <c r="A82" s="233"/>
      <c r="B82" s="235"/>
      <c r="C82" s="271" t="s">
        <v>288</v>
      </c>
      <c r="D82" s="292" t="e">
        <f>SUM(D74:D81)</f>
        <v>#REF!</v>
      </c>
      <c r="E82" s="236">
        <f>SUM(E73:E81)</f>
        <v>663746.81000000006</v>
      </c>
      <c r="F82" s="195"/>
      <c r="G82" s="9"/>
      <c r="H82" s="9"/>
      <c r="I82" s="9"/>
    </row>
    <row r="83" spans="1:9" ht="15.75" thickBot="1">
      <c r="A83" s="234" t="s">
        <v>272</v>
      </c>
      <c r="B83" s="593" t="s">
        <v>289</v>
      </c>
      <c r="C83" s="594"/>
      <c r="D83" s="293" t="e">
        <f>D72-D82</f>
        <v>#REF!</v>
      </c>
      <c r="E83" s="237">
        <f>E72-E82</f>
        <v>-536960.27000000025</v>
      </c>
      <c r="F83" s="195"/>
    </row>
    <row r="84" spans="1:9" ht="25.5" customHeight="1" thickBot="1">
      <c r="A84" s="180"/>
      <c r="B84" s="586" t="s">
        <v>290</v>
      </c>
      <c r="C84" s="587"/>
      <c r="D84" s="181" t="e">
        <f>+D83+D64+D47</f>
        <v>#REF!</v>
      </c>
      <c r="E84" s="182">
        <f>E47+E64+E83</f>
        <v>-5639.2299999992829</v>
      </c>
      <c r="F84" s="305"/>
    </row>
    <row r="85" spans="1:9" ht="20.25" customHeight="1" thickBot="1">
      <c r="A85" s="183"/>
      <c r="B85" s="184" t="s">
        <v>291</v>
      </c>
      <c r="C85" s="185" t="s">
        <v>358</v>
      </c>
      <c r="D85" s="186">
        <f ca="1">IΣΟΛ.11!N33</f>
        <v>24616.48</v>
      </c>
      <c r="E85" s="238">
        <v>21525.65</v>
      </c>
    </row>
    <row r="86" spans="1:9" s="165" customFormat="1" ht="25.5" customHeight="1" thickBot="1">
      <c r="A86" s="187"/>
      <c r="B86" s="586" t="s">
        <v>359</v>
      </c>
      <c r="C86" s="587"/>
      <c r="D86" s="243" t="e">
        <f>SUM(D84:D85)</f>
        <v>#REF!</v>
      </c>
      <c r="E86" s="244">
        <f>SUM(E84:E85)</f>
        <v>15886.420000000719</v>
      </c>
      <c r="F86" s="303"/>
    </row>
    <row r="87" spans="1:9" ht="15">
      <c r="D87" s="188"/>
    </row>
    <row r="88" spans="1:9">
      <c r="D88" s="189"/>
    </row>
    <row r="93" spans="1:9" ht="14.25">
      <c r="D93" s="190"/>
    </row>
    <row r="100" spans="4:4" ht="14.25">
      <c r="D100" s="361"/>
    </row>
  </sheetData>
  <mergeCells count="10">
    <mergeCell ref="B86:C86"/>
    <mergeCell ref="A70:A71"/>
    <mergeCell ref="B70:B71"/>
    <mergeCell ref="D70:D71"/>
    <mergeCell ref="B83:C83"/>
    <mergeCell ref="D6:E6"/>
    <mergeCell ref="B47:C47"/>
    <mergeCell ref="B64:C64"/>
    <mergeCell ref="B84:C84"/>
    <mergeCell ref="E70:E71"/>
  </mergeCells>
  <phoneticPr fontId="22" type="noConversion"/>
  <pageMargins left="0.7" right="0.7" top="0.75" bottom="0.75" header="0.3" footer="0.3"/>
  <pageSetup paperSize="9" scale="76" orientation="portrait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J68"/>
  <sheetViews>
    <sheetView zoomScaleNormal="100" workbookViewId="0">
      <selection activeCell="B3" sqref="B3:H62"/>
    </sheetView>
  </sheetViews>
  <sheetFormatPr defaultRowHeight="15"/>
  <cols>
    <col min="1" max="1" width="4.7109375" style="531" customWidth="1"/>
    <col min="2" max="2" width="30.42578125" style="534" customWidth="1"/>
    <col min="3" max="3" width="2.42578125" style="535" customWidth="1"/>
    <col min="4" max="4" width="15.7109375" style="534" customWidth="1"/>
    <col min="5" max="5" width="10.7109375" style="530" customWidth="1"/>
    <col min="6" max="6" width="1.42578125" style="534" customWidth="1"/>
    <col min="7" max="7" width="13.85546875" style="534" customWidth="1"/>
    <col min="8" max="8" width="8" style="530" customWidth="1"/>
    <col min="9" max="9" width="14.7109375" style="531" bestFit="1" customWidth="1"/>
    <col min="10" max="10" width="16" style="531" bestFit="1" customWidth="1"/>
    <col min="11" max="16384" width="9.140625" style="531"/>
  </cols>
  <sheetData>
    <row r="3" spans="2:9">
      <c r="B3" s="611" t="s">
        <v>316</v>
      </c>
      <c r="C3" s="611"/>
      <c r="D3" s="611"/>
      <c r="E3" s="611"/>
      <c r="F3" s="611"/>
      <c r="G3" s="611"/>
    </row>
    <row r="4" spans="2:9">
      <c r="B4" s="529"/>
      <c r="C4" s="532"/>
      <c r="D4" s="529"/>
      <c r="E4" s="533"/>
      <c r="F4" s="529"/>
      <c r="G4" s="529"/>
    </row>
    <row r="5" spans="2:9">
      <c r="D5" s="536">
        <v>40908</v>
      </c>
      <c r="E5" s="537"/>
      <c r="G5" s="536">
        <v>40543</v>
      </c>
    </row>
    <row r="6" spans="2:9" ht="15.75" thickBot="1">
      <c r="B6" s="538" t="s">
        <v>317</v>
      </c>
      <c r="D6" s="539" t="e">
        <f ca="1">IΣΟΛ.11!H35+IΣΟΛ.11!#REF!</f>
        <v>#REF!</v>
      </c>
      <c r="E6" s="604" t="e">
        <f ca="1">+D6/D7</f>
        <v>#REF!</v>
      </c>
      <c r="G6" s="539" t="e">
        <f ca="1">IΣΟΛ.11!N35+IΣΟΛ.11!#REF!</f>
        <v>#REF!</v>
      </c>
      <c r="H6" s="604" t="e">
        <f>+G6/G7</f>
        <v>#REF!</v>
      </c>
    </row>
    <row r="7" spans="2:9">
      <c r="B7" s="534" t="s">
        <v>318</v>
      </c>
      <c r="D7" s="540">
        <f ca="1">IΣΟΛ.11!H38</f>
        <v>734576.37</v>
      </c>
      <c r="E7" s="604"/>
      <c r="G7" s="540">
        <f ca="1">IΣΟΛ.11!N38</f>
        <v>728351.57</v>
      </c>
      <c r="H7" s="604"/>
    </row>
    <row r="9" spans="2:9" ht="15.75" thickBot="1">
      <c r="B9" s="538" t="s">
        <v>319</v>
      </c>
      <c r="D9" s="539">
        <f ca="1">IΣΟΛ.11!H23</f>
        <v>687446.44</v>
      </c>
      <c r="E9" s="604">
        <f ca="1">+D9/D10</f>
        <v>0.9358406669139111</v>
      </c>
      <c r="G9" s="539">
        <f ca="1">IΣΟΛ.11!N23</f>
        <v>687916.45</v>
      </c>
      <c r="H9" s="604">
        <f>+G9/G10</f>
        <v>0.94448406282696695</v>
      </c>
    </row>
    <row r="10" spans="2:9">
      <c r="B10" s="534" t="s">
        <v>318</v>
      </c>
      <c r="D10" s="540">
        <f>D7</f>
        <v>734576.37</v>
      </c>
      <c r="E10" s="604"/>
      <c r="G10" s="540">
        <f>+G7</f>
        <v>728351.57</v>
      </c>
      <c r="H10" s="604"/>
    </row>
    <row r="12" spans="2:9" ht="31.9" customHeight="1">
      <c r="B12" s="606" t="s">
        <v>320</v>
      </c>
      <c r="C12" s="606"/>
      <c r="D12" s="606"/>
      <c r="E12" s="606"/>
      <c r="F12" s="606"/>
      <c r="G12" s="606"/>
      <c r="H12" s="606"/>
    </row>
    <row r="13" spans="2:9">
      <c r="B13" s="541"/>
      <c r="C13" s="542"/>
      <c r="D13" s="543"/>
      <c r="E13" s="544"/>
      <c r="F13" s="541"/>
      <c r="G13" s="543"/>
      <c r="H13" s="544"/>
    </row>
    <row r="14" spans="2:9" ht="15.75" thickBot="1">
      <c r="B14" s="538" t="s">
        <v>321</v>
      </c>
      <c r="D14" s="539">
        <f ca="1">IΣΟΛ.11!T20</f>
        <v>714250.21</v>
      </c>
      <c r="E14" s="604" t="e">
        <f ca="1">+D14/D15</f>
        <v>#REF!</v>
      </c>
      <c r="G14" s="539">
        <f ca="1">IΣΟΛ.11!V20</f>
        <v>709473.11</v>
      </c>
      <c r="H14" s="604" t="e">
        <f>+G14/G15</f>
        <v>#REF!</v>
      </c>
    </row>
    <row r="15" spans="2:9">
      <c r="B15" s="534" t="s">
        <v>322</v>
      </c>
      <c r="D15" s="540" t="e">
        <f ca="1">IΣΟΛ.11!#REF!+IΣΟΛ.11!#REF!</f>
        <v>#REF!</v>
      </c>
      <c r="E15" s="604"/>
      <c r="G15" s="540" t="e">
        <f ca="1">IΣΟΛ.11!#REF!+IΣΟΛ.11!#REF!</f>
        <v>#REF!</v>
      </c>
      <c r="H15" s="604"/>
      <c r="I15" s="545"/>
    </row>
    <row r="17" spans="2:8" ht="30.2" customHeight="1">
      <c r="B17" s="606" t="s">
        <v>323</v>
      </c>
      <c r="C17" s="606"/>
      <c r="D17" s="606"/>
      <c r="E17" s="606"/>
      <c r="F17" s="606"/>
      <c r="G17" s="606"/>
      <c r="H17" s="606"/>
    </row>
    <row r="19" spans="2:8" ht="15.75" thickBot="1">
      <c r="B19" s="538" t="s">
        <v>322</v>
      </c>
      <c r="D19" s="539" t="e">
        <f>+D15</f>
        <v>#REF!</v>
      </c>
      <c r="E19" s="604" t="e">
        <f>+D19/D20</f>
        <v>#REF!</v>
      </c>
      <c r="G19" s="539" t="e">
        <f>+G15</f>
        <v>#REF!</v>
      </c>
      <c r="H19" s="604" t="e">
        <f>+G19/G20</f>
        <v>#REF!</v>
      </c>
    </row>
    <row r="20" spans="2:8">
      <c r="B20" s="534" t="s">
        <v>324</v>
      </c>
      <c r="D20" s="540">
        <f ca="1">IΣΟΛ.11!T38</f>
        <v>734576.37</v>
      </c>
      <c r="E20" s="604"/>
      <c r="G20" s="540">
        <f ca="1">IΣΟΛ.11!V38</f>
        <v>728351.57</v>
      </c>
      <c r="H20" s="604"/>
    </row>
    <row r="22" spans="2:8" ht="15.75" thickBot="1">
      <c r="B22" s="546" t="s">
        <v>321</v>
      </c>
      <c r="C22" s="547"/>
      <c r="D22" s="548">
        <f>+D14</f>
        <v>714250.21</v>
      </c>
      <c r="E22" s="604">
        <f>+D22/D23</f>
        <v>0.97232941212089352</v>
      </c>
      <c r="F22" s="549"/>
      <c r="G22" s="548">
        <f>+G14</f>
        <v>709473.11</v>
      </c>
      <c r="H22" s="604">
        <f>+G22/G23</f>
        <v>0.97408056661427944</v>
      </c>
    </row>
    <row r="23" spans="2:8">
      <c r="B23" s="534" t="s">
        <v>324</v>
      </c>
      <c r="D23" s="540">
        <f>+D20</f>
        <v>734576.37</v>
      </c>
      <c r="E23" s="604"/>
      <c r="G23" s="540">
        <f>+G20</f>
        <v>728351.57</v>
      </c>
      <c r="H23" s="604"/>
    </row>
    <row r="25" spans="2:8" ht="30.2" customHeight="1">
      <c r="B25" s="606" t="s">
        <v>325</v>
      </c>
      <c r="C25" s="606"/>
      <c r="D25" s="606"/>
      <c r="E25" s="606"/>
      <c r="F25" s="606"/>
      <c r="G25" s="606"/>
      <c r="H25" s="606"/>
    </row>
    <row r="27" spans="2:8" ht="15.75" thickBot="1">
      <c r="B27" s="538" t="s">
        <v>321</v>
      </c>
      <c r="D27" s="539">
        <f>+D22</f>
        <v>714250.21</v>
      </c>
      <c r="E27" s="604">
        <f>+D27/D28</f>
        <v>1.038990339378294</v>
      </c>
      <c r="F27" s="541"/>
      <c r="G27" s="539">
        <f>+G14</f>
        <v>709473.11</v>
      </c>
      <c r="H27" s="604">
        <f>+G27/G28</f>
        <v>1.0313361600816495</v>
      </c>
    </row>
    <row r="28" spans="2:8">
      <c r="B28" s="534" t="s">
        <v>319</v>
      </c>
      <c r="D28" s="540">
        <f>+D9</f>
        <v>687446.44</v>
      </c>
      <c r="E28" s="604"/>
      <c r="F28" s="541"/>
      <c r="G28" s="540">
        <f>+G9</f>
        <v>687916.45</v>
      </c>
      <c r="H28" s="604"/>
    </row>
    <row r="30" spans="2:8" ht="45" customHeight="1">
      <c r="B30" s="606" t="s">
        <v>326</v>
      </c>
      <c r="C30" s="606"/>
      <c r="D30" s="606"/>
      <c r="E30" s="606"/>
      <c r="F30" s="606"/>
      <c r="G30" s="606"/>
      <c r="H30" s="606"/>
    </row>
    <row r="32" spans="2:8" ht="15.75" thickBot="1">
      <c r="B32" s="538" t="s">
        <v>317</v>
      </c>
      <c r="D32" s="539" t="e">
        <f>+D6</f>
        <v>#REF!</v>
      </c>
      <c r="E32" s="610" t="e">
        <f>+D32/D33</f>
        <v>#REF!</v>
      </c>
      <c r="G32" s="539" t="e">
        <f>G6</f>
        <v>#REF!</v>
      </c>
      <c r="H32" s="610" t="e">
        <f>+G32/G33</f>
        <v>#REF!</v>
      </c>
    </row>
    <row r="33" spans="2:9">
      <c r="B33" s="534" t="s">
        <v>28</v>
      </c>
      <c r="D33" s="540" t="e">
        <f ca="1">IΣΟΛ.11!T30+IΣΟΛ.11!#REF!</f>
        <v>#REF!</v>
      </c>
      <c r="E33" s="610"/>
      <c r="G33" s="540" t="e">
        <f ca="1">IΣΟΛ.11!V30+IΣΟΛ.11!#REF!</f>
        <v>#REF!</v>
      </c>
      <c r="H33" s="610"/>
    </row>
    <row r="34" spans="2:9">
      <c r="I34" s="545"/>
    </row>
    <row r="35" spans="2:9" ht="45" customHeight="1">
      <c r="B35" s="606" t="s">
        <v>327</v>
      </c>
      <c r="C35" s="606"/>
      <c r="D35" s="606"/>
      <c r="E35" s="606"/>
      <c r="F35" s="606"/>
      <c r="G35" s="606"/>
      <c r="H35" s="606"/>
    </row>
    <row r="37" spans="2:9" ht="15.75" thickBot="1">
      <c r="B37" s="538" t="s">
        <v>328</v>
      </c>
      <c r="D37" s="539" t="e">
        <f>+D32-D33</f>
        <v>#REF!</v>
      </c>
      <c r="E37" s="604" t="e">
        <f>+D37/D38</f>
        <v>#REF!</v>
      </c>
      <c r="G37" s="539" t="e">
        <f>+G32-G33</f>
        <v>#REF!</v>
      </c>
      <c r="H37" s="604" t="e">
        <f>+G37/G38</f>
        <v>#REF!</v>
      </c>
      <c r="I37" s="545"/>
    </row>
    <row r="38" spans="2:9">
      <c r="B38" s="534" t="s">
        <v>317</v>
      </c>
      <c r="D38" s="540" t="e">
        <f>+D32</f>
        <v>#REF!</v>
      </c>
      <c r="E38" s="604"/>
      <c r="F38" s="541"/>
      <c r="G38" s="540" t="e">
        <f>+G32</f>
        <v>#REF!</v>
      </c>
      <c r="H38" s="604"/>
    </row>
    <row r="40" spans="2:9" ht="46.15" customHeight="1">
      <c r="B40" s="606" t="s">
        <v>329</v>
      </c>
      <c r="C40" s="606"/>
      <c r="D40" s="606"/>
      <c r="E40" s="606"/>
      <c r="F40" s="606"/>
      <c r="G40" s="606"/>
      <c r="H40" s="606"/>
    </row>
    <row r="41" spans="2:9">
      <c r="B41" s="550"/>
      <c r="C41" s="551"/>
    </row>
    <row r="42" spans="2:9" ht="23.45" customHeight="1">
      <c r="B42" s="612" t="s">
        <v>330</v>
      </c>
      <c r="C42" s="612"/>
      <c r="D42" s="612"/>
      <c r="E42" s="612"/>
      <c r="F42" s="612"/>
      <c r="G42" s="612"/>
      <c r="H42" s="612"/>
      <c r="I42" s="552"/>
    </row>
    <row r="43" spans="2:9" ht="15.75">
      <c r="B43" s="541"/>
      <c r="C43" s="542"/>
      <c r="D43" s="536">
        <v>40908</v>
      </c>
      <c r="E43" s="537"/>
      <c r="G43" s="536">
        <v>40543</v>
      </c>
      <c r="H43" s="553"/>
      <c r="I43" s="554"/>
    </row>
    <row r="44" spans="2:9" ht="15.75" thickBot="1">
      <c r="B44" s="538" t="s">
        <v>331</v>
      </c>
      <c r="D44" s="539">
        <f ca="1">IΣΟΛ.11!H53</f>
        <v>6698.9999999999991</v>
      </c>
      <c r="E44" s="604">
        <f ca="1">+D44/D45</f>
        <v>0.19586757141754438</v>
      </c>
      <c r="G44" s="539">
        <f ca="1">IΣΟΛ.11!N53</f>
        <v>4425.3199999999952</v>
      </c>
      <c r="H44" s="604">
        <f>+G44/G45</f>
        <v>6.5549070411052499E-2</v>
      </c>
      <c r="I44" s="555"/>
    </row>
    <row r="45" spans="2:9">
      <c r="B45" s="534" t="s">
        <v>332</v>
      </c>
      <c r="D45" s="540">
        <f ca="1">IΣΟΛ.11!H45</f>
        <v>34201.68</v>
      </c>
      <c r="E45" s="604"/>
      <c r="G45" s="540">
        <f ca="1">IΣΟΛ.11!N45</f>
        <v>67511.56</v>
      </c>
      <c r="H45" s="604"/>
      <c r="I45" s="555"/>
    </row>
    <row r="46" spans="2:9">
      <c r="H46" s="549"/>
      <c r="I46" s="555"/>
    </row>
    <row r="47" spans="2:9" ht="35.450000000000003" customHeight="1">
      <c r="B47" s="608" t="s">
        <v>333</v>
      </c>
      <c r="C47" s="608"/>
      <c r="D47" s="608"/>
      <c r="E47" s="608"/>
      <c r="F47" s="608"/>
      <c r="G47" s="608"/>
      <c r="H47" s="608"/>
      <c r="I47" s="556"/>
    </row>
    <row r="48" spans="2:9">
      <c r="H48" s="549"/>
      <c r="I48" s="555"/>
    </row>
    <row r="49" spans="2:10" ht="26.25" thickBot="1">
      <c r="B49" s="557" t="s">
        <v>334</v>
      </c>
      <c r="D49" s="539">
        <f ca="1">IΣΟΛ.11!H60</f>
        <v>6698.9999999999991</v>
      </c>
      <c r="E49" s="604" t="e">
        <f ca="1">+D49/D50</f>
        <v>#REF!</v>
      </c>
      <c r="G49" s="539">
        <f ca="1">IΣΟΛ.11!N60</f>
        <v>4425.3199999999952</v>
      </c>
      <c r="H49" s="609" t="e">
        <f>+G49/G50</f>
        <v>#REF!</v>
      </c>
      <c r="I49" s="558"/>
    </row>
    <row r="50" spans="2:10">
      <c r="B50" s="534" t="s">
        <v>335</v>
      </c>
      <c r="D50" s="540" t="e">
        <f ca="1">IΣΟΛ.11!H45+IΣΟΛ.11!#REF!+IΣΟΛ.11!#REF!+IΣΟΛ.11!#REF!+IΣΟΛ.11!#REF!+IΣΟΛ.11!#REF!+IΣΟΛ.11!#REF!</f>
        <v>#REF!</v>
      </c>
      <c r="E50" s="604"/>
      <c r="G50" s="540" t="e">
        <f ca="1">IΣΟΛ.11!N45+IΣΟΛ.11!#REF!+IΣΟΛ.11!#REF!+IΣΟΛ.11!#REF!+IΣΟΛ.11!#REF!+IΣΟΛ.11!#REF!+IΣΟΛ.11!#REF!</f>
        <v>#REF!</v>
      </c>
      <c r="H50" s="609"/>
      <c r="I50" s="559"/>
      <c r="J50" s="545"/>
    </row>
    <row r="51" spans="2:10">
      <c r="D51" s="560"/>
      <c r="H51" s="549"/>
      <c r="I51" s="555"/>
    </row>
    <row r="52" spans="2:10" ht="30.2" customHeight="1">
      <c r="B52" s="605" t="s">
        <v>336</v>
      </c>
      <c r="C52" s="605"/>
      <c r="D52" s="605"/>
      <c r="E52" s="605"/>
      <c r="F52" s="605"/>
      <c r="G52" s="605"/>
      <c r="H52" s="605"/>
      <c r="I52" s="556"/>
    </row>
    <row r="53" spans="2:10">
      <c r="H53" s="549"/>
      <c r="I53" s="555"/>
    </row>
    <row r="54" spans="2:10" ht="26.25" thickBot="1">
      <c r="B54" s="557" t="s">
        <v>334</v>
      </c>
      <c r="D54" s="539">
        <f>+D49</f>
        <v>6698.9999999999991</v>
      </c>
      <c r="E54" s="604">
        <f>+D54/D55</f>
        <v>9.3790661958643301E-3</v>
      </c>
      <c r="G54" s="539">
        <f>+G49</f>
        <v>4425.3199999999952</v>
      </c>
      <c r="H54" s="604">
        <f>+G54/G55</f>
        <v>6.237473891011874E-3</v>
      </c>
      <c r="I54" s="555"/>
    </row>
    <row r="55" spans="2:10">
      <c r="B55" s="534" t="s">
        <v>321</v>
      </c>
      <c r="D55" s="540">
        <f>+D27</f>
        <v>714250.21</v>
      </c>
      <c r="E55" s="604"/>
      <c r="G55" s="540">
        <f>+G27</f>
        <v>709473.11</v>
      </c>
      <c r="H55" s="604"/>
      <c r="I55" s="555"/>
    </row>
    <row r="56" spans="2:10">
      <c r="H56" s="549"/>
      <c r="I56" s="555"/>
    </row>
    <row r="57" spans="2:10">
      <c r="B57" s="605" t="s">
        <v>337</v>
      </c>
      <c r="C57" s="605"/>
      <c r="D57" s="605"/>
      <c r="E57" s="605"/>
      <c r="F57" s="605"/>
      <c r="G57" s="605"/>
      <c r="H57" s="605"/>
      <c r="I57" s="561"/>
    </row>
    <row r="58" spans="2:10">
      <c r="G58" s="603"/>
      <c r="H58" s="603"/>
    </row>
    <row r="59" spans="2:10" ht="15.75" thickBot="1">
      <c r="B59" s="538" t="s">
        <v>338</v>
      </c>
      <c r="D59" s="539">
        <f ca="1">IΣΟΛ.11!H47</f>
        <v>11285.310000000001</v>
      </c>
      <c r="E59" s="604">
        <f ca="1">+D59/D60</f>
        <v>0.32996361582238071</v>
      </c>
      <c r="G59" s="539">
        <f ca="1">IΣΟΛ.11!N47</f>
        <v>7505.6899999999951</v>
      </c>
      <c r="H59" s="604">
        <f>+G59/G60</f>
        <v>0.11117636742507499</v>
      </c>
      <c r="I59" s="555"/>
    </row>
    <row r="60" spans="2:10" ht="25.5">
      <c r="B60" s="562" t="s">
        <v>332</v>
      </c>
      <c r="D60" s="540">
        <f>D45</f>
        <v>34201.68</v>
      </c>
      <c r="E60" s="604"/>
      <c r="G60" s="540">
        <f>G45</f>
        <v>67511.56</v>
      </c>
      <c r="H60" s="604"/>
      <c r="I60" s="555"/>
    </row>
    <row r="61" spans="2:10">
      <c r="H61" s="549"/>
      <c r="I61" s="555"/>
    </row>
    <row r="62" spans="2:10" ht="30.2" customHeight="1">
      <c r="B62" s="607" t="s">
        <v>339</v>
      </c>
      <c r="C62" s="607"/>
      <c r="D62" s="607"/>
      <c r="E62" s="607"/>
      <c r="F62" s="607"/>
      <c r="G62" s="607"/>
      <c r="H62" s="607"/>
      <c r="I62" s="556"/>
    </row>
    <row r="68" spans="5:5">
      <c r="E68" s="560"/>
    </row>
  </sheetData>
  <mergeCells count="37">
    <mergeCell ref="H22:H23"/>
    <mergeCell ref="H37:H38"/>
    <mergeCell ref="H32:H33"/>
    <mergeCell ref="E14:E15"/>
    <mergeCell ref="H14:H15"/>
    <mergeCell ref="B30:H30"/>
    <mergeCell ref="E44:E45"/>
    <mergeCell ref="H44:H45"/>
    <mergeCell ref="E19:E20"/>
    <mergeCell ref="E22:E23"/>
    <mergeCell ref="B42:H42"/>
    <mergeCell ref="B35:H35"/>
    <mergeCell ref="E37:E38"/>
    <mergeCell ref="B3:G3"/>
    <mergeCell ref="E6:E7"/>
    <mergeCell ref="H6:H7"/>
    <mergeCell ref="E9:E10"/>
    <mergeCell ref="H9:H10"/>
    <mergeCell ref="B12:H12"/>
    <mergeCell ref="E54:E55"/>
    <mergeCell ref="H54:H55"/>
    <mergeCell ref="H59:H60"/>
    <mergeCell ref="E32:E33"/>
    <mergeCell ref="H27:H28"/>
    <mergeCell ref="B25:H25"/>
    <mergeCell ref="E27:E28"/>
    <mergeCell ref="B40:H40"/>
    <mergeCell ref="G58:H58"/>
    <mergeCell ref="E59:E60"/>
    <mergeCell ref="B57:H57"/>
    <mergeCell ref="H19:H20"/>
    <mergeCell ref="B17:H17"/>
    <mergeCell ref="B62:H62"/>
    <mergeCell ref="B47:H47"/>
    <mergeCell ref="E49:E50"/>
    <mergeCell ref="H49:H50"/>
    <mergeCell ref="B52:H52"/>
  </mergeCells>
  <phoneticPr fontId="65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topLeftCell="A24" workbookViewId="0">
      <selection activeCell="I29" sqref="I29"/>
    </sheetView>
  </sheetViews>
  <sheetFormatPr defaultColWidth="9.28515625" defaultRowHeight="12.75"/>
  <cols>
    <col min="1" max="1" width="11.28515625" style="36" customWidth="1"/>
    <col min="2" max="2" width="42.7109375" style="36" customWidth="1"/>
    <col min="3" max="3" width="14.28515625" style="36" customWidth="1"/>
    <col min="4" max="4" width="14.5703125" style="37" customWidth="1"/>
    <col min="5" max="10" width="14.5703125" style="13" customWidth="1"/>
    <col min="11" max="11" width="16" style="13" customWidth="1"/>
    <col min="12" max="12" width="14" style="13" customWidth="1"/>
    <col min="13" max="13" width="0.7109375" style="13" customWidth="1"/>
    <col min="14" max="14" width="13.7109375" style="38" customWidth="1"/>
    <col min="15" max="15" width="13" style="13" customWidth="1"/>
    <col min="16" max="16" width="13.7109375" style="13" bestFit="1" customWidth="1"/>
    <col min="17" max="17" width="15.42578125" style="13" bestFit="1" customWidth="1"/>
    <col min="18" max="18" width="11.7109375" style="13" bestFit="1" customWidth="1"/>
    <col min="19" max="20" width="9.28515625" style="13"/>
    <col min="21" max="16384" width="9.28515625" style="14"/>
  </cols>
  <sheetData>
    <row r="1" spans="1:20" customFormat="1">
      <c r="B1" s="9"/>
      <c r="C1" s="9"/>
    </row>
    <row r="2" spans="1:20" customFormat="1">
      <c r="B2" s="9"/>
      <c r="C2" s="9"/>
    </row>
    <row r="3" spans="1:20" customFormat="1">
      <c r="B3" s="9"/>
      <c r="C3" s="9"/>
    </row>
    <row r="4" spans="1:20" customFormat="1">
      <c r="B4" s="9"/>
      <c r="C4" s="9"/>
    </row>
    <row r="5" spans="1:20" customFormat="1">
      <c r="B5" s="9"/>
      <c r="C5" s="9"/>
    </row>
    <row r="6" spans="1:20" customFormat="1" ht="13.5" thickBot="1">
      <c r="B6" s="9"/>
      <c r="C6" s="9"/>
    </row>
    <row r="7" spans="1:20" customFormat="1" ht="13.5" thickBot="1">
      <c r="B7" s="10" t="s">
        <v>54</v>
      </c>
      <c r="C7" s="65" t="s">
        <v>104</v>
      </c>
      <c r="D7" s="122"/>
      <c r="E7" s="119"/>
      <c r="F7" s="119"/>
      <c r="G7" s="119"/>
      <c r="H7" s="119"/>
      <c r="I7" s="119" t="s">
        <v>23</v>
      </c>
      <c r="J7" s="66"/>
      <c r="K7" s="11"/>
      <c r="L7" s="11"/>
    </row>
    <row r="8" spans="1:20" customFormat="1" ht="13.5" thickBot="1">
      <c r="B8" s="12" t="s">
        <v>55</v>
      </c>
      <c r="C8" s="121">
        <v>2011</v>
      </c>
      <c r="D8" s="120"/>
      <c r="E8" s="119"/>
      <c r="F8" s="119"/>
      <c r="G8" s="119"/>
      <c r="H8" s="119"/>
      <c r="I8" s="119"/>
      <c r="J8" s="66"/>
    </row>
    <row r="9" spans="1:20" customFormat="1">
      <c r="B9" s="123"/>
      <c r="C9" s="124"/>
      <c r="D9" s="16"/>
      <c r="E9" s="119"/>
      <c r="F9" s="119"/>
      <c r="G9" s="119"/>
      <c r="H9" s="119"/>
      <c r="I9" s="119"/>
      <c r="J9" s="66"/>
    </row>
    <row r="10" spans="1:20">
      <c r="A10" s="613" t="s">
        <v>56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</row>
    <row r="11" spans="1:20" ht="13.5" thickBot="1">
      <c r="A11" s="15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</row>
    <row r="12" spans="1:20" ht="13.5" thickBot="1">
      <c r="A12" s="68"/>
      <c r="B12" s="83"/>
      <c r="C12" s="98"/>
      <c r="D12" s="110"/>
      <c r="E12" s="19" t="s">
        <v>57</v>
      </c>
      <c r="F12" s="19"/>
      <c r="G12" s="19"/>
      <c r="H12" s="19"/>
      <c r="I12" s="19"/>
      <c r="J12" s="19"/>
      <c r="K12" s="20"/>
      <c r="L12" s="20"/>
      <c r="M12" s="21"/>
      <c r="N12" s="22"/>
      <c r="O12" s="23" t="s">
        <v>58</v>
      </c>
      <c r="P12" s="22"/>
      <c r="Q12" s="7"/>
    </row>
    <row r="13" spans="1:20" ht="13.5" thickBot="1">
      <c r="A13" s="69"/>
      <c r="B13" s="15"/>
      <c r="C13" s="99"/>
      <c r="D13" s="614" t="s">
        <v>59</v>
      </c>
      <c r="E13" s="615"/>
      <c r="F13" s="615"/>
      <c r="G13" s="615"/>
      <c r="H13" s="615"/>
      <c r="I13" s="615"/>
      <c r="J13" s="615"/>
      <c r="K13" s="615"/>
      <c r="L13" s="615"/>
      <c r="M13" s="24"/>
      <c r="N13" s="616" t="s">
        <v>59</v>
      </c>
      <c r="O13" s="616"/>
      <c r="P13" s="616"/>
      <c r="Q13" s="617"/>
    </row>
    <row r="14" spans="1:20">
      <c r="A14" s="69" t="s">
        <v>60</v>
      </c>
      <c r="B14" s="67" t="s">
        <v>61</v>
      </c>
      <c r="C14" s="100" t="s">
        <v>179</v>
      </c>
      <c r="D14" s="111" t="s">
        <v>62</v>
      </c>
      <c r="E14" s="73" t="s">
        <v>63</v>
      </c>
      <c r="F14" s="73"/>
      <c r="G14" s="618" t="s">
        <v>364</v>
      </c>
      <c r="H14" s="73"/>
      <c r="I14" s="73" t="s">
        <v>64</v>
      </c>
      <c r="J14" s="72" t="s">
        <v>64</v>
      </c>
      <c r="K14" s="26" t="s">
        <v>65</v>
      </c>
      <c r="L14" s="27" t="s">
        <v>66</v>
      </c>
      <c r="M14" s="74"/>
      <c r="N14" s="75" t="s">
        <v>67</v>
      </c>
      <c r="O14" s="76" t="s">
        <v>64</v>
      </c>
      <c r="P14" s="76" t="s">
        <v>193</v>
      </c>
      <c r="Q14" s="76" t="s">
        <v>68</v>
      </c>
    </row>
    <row r="15" spans="1:20" ht="33.75" customHeight="1">
      <c r="A15" s="69" t="s">
        <v>69</v>
      </c>
      <c r="B15" s="67" t="s">
        <v>70</v>
      </c>
      <c r="C15" s="100" t="s">
        <v>180</v>
      </c>
      <c r="D15" s="112" t="s">
        <v>71</v>
      </c>
      <c r="E15" s="26" t="s">
        <v>72</v>
      </c>
      <c r="F15" s="26" t="s">
        <v>297</v>
      </c>
      <c r="G15" s="619"/>
      <c r="H15" s="26" t="s">
        <v>310</v>
      </c>
      <c r="I15" s="26" t="s">
        <v>73</v>
      </c>
      <c r="J15" s="26" t="s">
        <v>175</v>
      </c>
      <c r="K15" s="26" t="s">
        <v>74</v>
      </c>
      <c r="L15" s="17" t="s">
        <v>75</v>
      </c>
      <c r="M15" s="24"/>
      <c r="N15" s="27"/>
      <c r="O15" s="77" t="s">
        <v>76</v>
      </c>
      <c r="P15" s="77" t="s">
        <v>194</v>
      </c>
      <c r="Q15" s="30" t="s">
        <v>74</v>
      </c>
    </row>
    <row r="16" spans="1:20" s="82" customFormat="1" ht="13.5" thickBot="1">
      <c r="A16" s="70"/>
      <c r="B16" s="71"/>
      <c r="C16" s="101">
        <v>40908</v>
      </c>
      <c r="D16" s="113" t="s">
        <v>178</v>
      </c>
      <c r="E16" s="246" t="s">
        <v>314</v>
      </c>
      <c r="F16" s="246" t="s">
        <v>313</v>
      </c>
      <c r="G16" s="246" t="s">
        <v>363</v>
      </c>
      <c r="H16" s="246" t="s">
        <v>312</v>
      </c>
      <c r="I16" s="78" t="s">
        <v>177</v>
      </c>
      <c r="J16" s="79" t="s">
        <v>176</v>
      </c>
      <c r="K16" s="78" t="s">
        <v>184</v>
      </c>
      <c r="L16" s="78" t="s">
        <v>185</v>
      </c>
      <c r="M16" s="80"/>
      <c r="N16" s="78" t="s">
        <v>192</v>
      </c>
      <c r="O16" s="78" t="s">
        <v>195</v>
      </c>
      <c r="P16" s="78" t="s">
        <v>196</v>
      </c>
      <c r="Q16" s="114" t="s">
        <v>197</v>
      </c>
      <c r="R16" s="81"/>
      <c r="S16" s="81"/>
      <c r="T16" s="81"/>
    </row>
    <row r="17" spans="1:20" s="82" customFormat="1">
      <c r="A17" s="207" t="s">
        <v>298</v>
      </c>
      <c r="B17" s="206" t="s">
        <v>299</v>
      </c>
      <c r="C17" s="247">
        <f>D17+E17+F17+I17+H17+J17+K17+L17-N17-O17-P17-Q17+G17</f>
        <v>0</v>
      </c>
      <c r="D17" s="200"/>
      <c r="E17" s="201"/>
      <c r="F17" s="245"/>
      <c r="G17" s="245"/>
      <c r="H17" s="245"/>
      <c r="I17" s="201"/>
      <c r="J17" s="202"/>
      <c r="K17" s="201"/>
      <c r="L17" s="201"/>
      <c r="M17" s="203"/>
      <c r="N17"/>
      <c r="O17" s="201"/>
      <c r="P17" s="201"/>
      <c r="Q17" s="204"/>
      <c r="R17" s="81"/>
      <c r="S17" s="81"/>
      <c r="T17" s="81"/>
    </row>
    <row r="18" spans="1:20" s="82" customFormat="1" ht="13.5" thickBot="1">
      <c r="A18" s="207" t="s">
        <v>309</v>
      </c>
      <c r="B18" s="206" t="s">
        <v>310</v>
      </c>
      <c r="C18" s="247">
        <f>D18+E18+F18+H18+I18+J18+K18+L18-N18-O18-P18-Q18+G18</f>
        <v>0</v>
      </c>
      <c r="D18" s="200"/>
      <c r="E18" s="201"/>
      <c r="F18" s="245"/>
      <c r="G18" s="245"/>
      <c r="H18" s="245"/>
      <c r="I18" s="201"/>
      <c r="J18" s="202"/>
      <c r="K18" s="201"/>
      <c r="L18" s="201"/>
      <c r="M18" s="203"/>
      <c r="N18" s="245"/>
      <c r="O18" s="201"/>
      <c r="P18" s="201"/>
      <c r="Q18" s="204"/>
      <c r="R18" s="81"/>
      <c r="S18" s="81"/>
      <c r="T18" s="81"/>
    </row>
    <row r="19" spans="1:20" ht="13.5" thickBot="1">
      <c r="A19" s="92">
        <v>30</v>
      </c>
      <c r="B19" s="205" t="s">
        <v>297</v>
      </c>
      <c r="C19" s="97">
        <f>C18+C17</f>
        <v>0</v>
      </c>
      <c r="D19" s="97">
        <f>D17+D18</f>
        <v>0</v>
      </c>
      <c r="E19" s="97">
        <f t="shared" ref="E19:L19" si="0">E17+E18</f>
        <v>0</v>
      </c>
      <c r="F19" s="97">
        <f t="shared" si="0"/>
        <v>0</v>
      </c>
      <c r="G19" s="97">
        <f>G17+G18</f>
        <v>0</v>
      </c>
      <c r="H19" s="97">
        <f t="shared" si="0"/>
        <v>0</v>
      </c>
      <c r="I19" s="97">
        <f t="shared" si="0"/>
        <v>0</v>
      </c>
      <c r="J19" s="97">
        <f t="shared" si="0"/>
        <v>0</v>
      </c>
      <c r="K19" s="97">
        <f t="shared" si="0"/>
        <v>0</v>
      </c>
      <c r="L19" s="97">
        <f t="shared" si="0"/>
        <v>0</v>
      </c>
      <c r="M19" s="97"/>
      <c r="N19" s="97">
        <f>N18+N17</f>
        <v>0</v>
      </c>
      <c r="O19" s="97">
        <f>O18+O17</f>
        <v>0</v>
      </c>
      <c r="P19" s="97">
        <f>P18+P17</f>
        <v>0</v>
      </c>
      <c r="Q19" s="97">
        <f>Q18+Q17</f>
        <v>0</v>
      </c>
    </row>
    <row r="20" spans="1:20">
      <c r="A20" s="95" t="s">
        <v>77</v>
      </c>
      <c r="B20" s="84" t="s">
        <v>78</v>
      </c>
      <c r="C20" s="102">
        <f>D20+E20+I20+H20+F20+J20+K20+L20-N20-O20-P20-Q20+G20</f>
        <v>0</v>
      </c>
      <c r="D20" s="115"/>
      <c r="E20" s="27"/>
      <c r="F20" s="27"/>
      <c r="G20" s="27"/>
      <c r="H20" s="27"/>
      <c r="I20" s="27"/>
      <c r="J20" s="27"/>
      <c r="K20" s="27"/>
      <c r="L20" s="27"/>
      <c r="M20" s="28"/>
      <c r="N20" s="29"/>
      <c r="O20" s="27"/>
      <c r="P20" s="27"/>
      <c r="Q20" s="30"/>
    </row>
    <row r="21" spans="1:20">
      <c r="A21" s="94" t="s">
        <v>79</v>
      </c>
      <c r="B21" s="85" t="s">
        <v>80</v>
      </c>
      <c r="C21" s="102">
        <f t="shared" ref="C21:C32" si="1">D21+E21+I21+H21+F21+J21+K21+L21-N21-O21-P21-Q21+G21</f>
        <v>0</v>
      </c>
      <c r="D21" s="116"/>
      <c r="E21" s="31"/>
      <c r="F21" s="31"/>
      <c r="G21" s="31"/>
      <c r="H21" s="31"/>
      <c r="I21" s="31"/>
      <c r="J21" s="31"/>
      <c r="K21" s="31"/>
      <c r="L21" s="31"/>
      <c r="M21" s="32"/>
      <c r="N21" s="33"/>
      <c r="O21" s="31"/>
      <c r="P21" s="31"/>
      <c r="Q21" s="34"/>
    </row>
    <row r="22" spans="1:20">
      <c r="A22" s="94" t="s">
        <v>170</v>
      </c>
      <c r="B22" s="85" t="s">
        <v>171</v>
      </c>
      <c r="C22" s="102">
        <f t="shared" si="1"/>
        <v>0</v>
      </c>
      <c r="D22" s="116"/>
      <c r="E22" s="31"/>
      <c r="F22" s="31"/>
      <c r="G22" s="31"/>
      <c r="H22" s="31"/>
      <c r="I22" s="31"/>
      <c r="J22" s="31"/>
      <c r="K22" s="31"/>
      <c r="L22" s="31"/>
      <c r="M22" s="32"/>
      <c r="N22" s="33"/>
      <c r="O22" s="31"/>
      <c r="P22" s="31"/>
      <c r="Q22" s="34"/>
    </row>
    <row r="23" spans="1:20">
      <c r="A23" s="95" t="s">
        <v>81</v>
      </c>
      <c r="B23" s="86" t="s">
        <v>82</v>
      </c>
      <c r="C23" s="102">
        <f t="shared" si="1"/>
        <v>0</v>
      </c>
      <c r="D23" s="115"/>
      <c r="E23" s="27"/>
      <c r="F23" s="27"/>
      <c r="G23" s="27"/>
      <c r="H23" s="27"/>
      <c r="I23" s="27"/>
      <c r="J23" s="27"/>
      <c r="K23" s="27"/>
      <c r="L23" s="27"/>
      <c r="M23" s="28"/>
      <c r="N23" s="29"/>
      <c r="O23" s="27"/>
      <c r="P23" s="27"/>
      <c r="Q23" s="30"/>
    </row>
    <row r="24" spans="1:20">
      <c r="A24" s="94" t="s">
        <v>83</v>
      </c>
      <c r="B24" s="85" t="s">
        <v>84</v>
      </c>
      <c r="C24" s="102">
        <f t="shared" si="1"/>
        <v>0</v>
      </c>
      <c r="D24" s="116"/>
      <c r="E24" s="31"/>
      <c r="F24" s="31"/>
      <c r="G24" s="31"/>
      <c r="H24" s="31"/>
      <c r="I24" s="31"/>
      <c r="J24" s="31"/>
      <c r="K24" s="31"/>
      <c r="L24" s="31"/>
      <c r="M24" s="32"/>
      <c r="N24" s="33"/>
      <c r="O24" s="31"/>
      <c r="P24" s="31"/>
      <c r="Q24" s="34"/>
    </row>
    <row r="25" spans="1:20">
      <c r="A25" s="95" t="s">
        <v>85</v>
      </c>
      <c r="B25" s="86" t="s">
        <v>86</v>
      </c>
      <c r="C25" s="102">
        <f t="shared" si="1"/>
        <v>223546.22</v>
      </c>
      <c r="D25" s="115"/>
      <c r="E25" s="27"/>
      <c r="F25" s="27"/>
      <c r="G25" s="27"/>
      <c r="H25" s="27"/>
      <c r="I25" s="27"/>
      <c r="J25" s="27"/>
      <c r="K25" s="27">
        <v>223546.22</v>
      </c>
      <c r="L25" s="27"/>
      <c r="M25" s="28"/>
      <c r="N25" s="29"/>
      <c r="O25" s="27"/>
      <c r="P25" s="27"/>
      <c r="Q25" s="30"/>
    </row>
    <row r="26" spans="1:20">
      <c r="A26" s="94" t="s">
        <v>87</v>
      </c>
      <c r="B26" s="85" t="s">
        <v>88</v>
      </c>
      <c r="C26" s="102">
        <f t="shared" si="1"/>
        <v>0</v>
      </c>
      <c r="D26" s="116"/>
      <c r="E26" s="31"/>
      <c r="F26" s="31"/>
      <c r="G26" s="31"/>
      <c r="H26" s="31"/>
      <c r="I26" s="31"/>
      <c r="J26" s="31"/>
      <c r="K26" s="31"/>
      <c r="L26" s="31"/>
      <c r="M26" s="32"/>
      <c r="N26" s="33"/>
      <c r="O26" s="31"/>
      <c r="P26" s="31"/>
      <c r="Q26" s="34"/>
    </row>
    <row r="27" spans="1:20">
      <c r="A27" s="95" t="s">
        <v>89</v>
      </c>
      <c r="B27" s="86" t="s">
        <v>90</v>
      </c>
      <c r="C27" s="102">
        <f t="shared" si="1"/>
        <v>22535.91</v>
      </c>
      <c r="D27" s="115"/>
      <c r="E27" s="27"/>
      <c r="F27" s="27"/>
      <c r="G27" s="27"/>
      <c r="H27" s="27"/>
      <c r="I27" s="27"/>
      <c r="J27" s="27"/>
      <c r="K27" s="27">
        <f>22265.26+270.65</f>
        <v>22535.91</v>
      </c>
      <c r="L27" s="27"/>
      <c r="M27" s="28"/>
      <c r="N27" s="29"/>
      <c r="O27" s="27"/>
      <c r="P27" s="27"/>
      <c r="Q27" s="30"/>
    </row>
    <row r="28" spans="1:20">
      <c r="A28" s="94" t="s">
        <v>91</v>
      </c>
      <c r="B28" s="85" t="s">
        <v>92</v>
      </c>
      <c r="C28" s="102">
        <f t="shared" si="1"/>
        <v>0</v>
      </c>
      <c r="D28" s="116"/>
      <c r="E28" s="31"/>
      <c r="F28" s="31"/>
      <c r="G28" s="31"/>
      <c r="H28" s="31"/>
      <c r="I28" s="31"/>
      <c r="J28" s="31"/>
      <c r="K28" s="31"/>
      <c r="L28" s="31"/>
      <c r="M28" s="32"/>
      <c r="N28" s="33"/>
      <c r="O28" s="31"/>
      <c r="P28" s="31"/>
      <c r="Q28" s="34"/>
    </row>
    <row r="29" spans="1:20">
      <c r="A29" s="95" t="s">
        <v>172</v>
      </c>
      <c r="B29" s="86" t="s">
        <v>88</v>
      </c>
      <c r="C29" s="102">
        <f t="shared" si="1"/>
        <v>50000</v>
      </c>
      <c r="D29" s="115"/>
      <c r="E29" s="27"/>
      <c r="F29" s="27"/>
      <c r="G29" s="27"/>
      <c r="H29" s="27"/>
      <c r="I29" s="27"/>
      <c r="J29" s="27"/>
      <c r="K29" s="27">
        <v>50000</v>
      </c>
      <c r="L29" s="27"/>
      <c r="M29" s="28"/>
      <c r="N29" s="29"/>
      <c r="O29" s="27"/>
      <c r="P29" s="27"/>
      <c r="Q29" s="30"/>
    </row>
    <row r="30" spans="1:20">
      <c r="A30" s="94" t="s">
        <v>93</v>
      </c>
      <c r="B30" s="85" t="s">
        <v>94</v>
      </c>
      <c r="C30" s="102">
        <f t="shared" si="1"/>
        <v>0</v>
      </c>
      <c r="D30" s="116"/>
      <c r="E30" s="31"/>
      <c r="F30" s="31"/>
      <c r="G30" s="31"/>
      <c r="H30" s="31"/>
      <c r="I30" s="31"/>
      <c r="J30" s="31"/>
      <c r="K30" s="31"/>
      <c r="L30" s="31"/>
      <c r="M30" s="32"/>
      <c r="N30" s="33"/>
      <c r="O30" s="31"/>
      <c r="P30" s="31"/>
      <c r="Q30" s="34"/>
    </row>
    <row r="31" spans="1:20">
      <c r="A31" s="94" t="s">
        <v>95</v>
      </c>
      <c r="B31" s="85" t="s">
        <v>96</v>
      </c>
      <c r="C31" s="102">
        <f>D31+E31+I31+H31+F31+J31+K31+L31-N31-O31-P31-Q31+G31</f>
        <v>718288.89</v>
      </c>
      <c r="D31" s="116"/>
      <c r="E31" s="31"/>
      <c r="F31" s="31"/>
      <c r="G31" s="31"/>
      <c r="H31" s="31"/>
      <c r="I31" s="31">
        <v>718288.89</v>
      </c>
      <c r="J31" s="31"/>
      <c r="K31" s="31"/>
      <c r="L31" s="31"/>
      <c r="M31" s="32"/>
      <c r="N31" s="33"/>
      <c r="O31" s="31"/>
      <c r="P31" s="31"/>
      <c r="Q31" s="34"/>
    </row>
    <row r="32" spans="1:20">
      <c r="A32" s="95" t="s">
        <v>173</v>
      </c>
      <c r="B32" s="86" t="s">
        <v>174</v>
      </c>
      <c r="C32" s="102">
        <f t="shared" si="1"/>
        <v>0</v>
      </c>
      <c r="D32" s="115"/>
      <c r="E32" s="27"/>
      <c r="F32" s="27"/>
      <c r="G32" s="27"/>
      <c r="H32" s="27"/>
      <c r="I32" s="27"/>
      <c r="J32" s="27">
        <v>0</v>
      </c>
      <c r="K32" s="27"/>
      <c r="L32" s="27"/>
      <c r="M32" s="28"/>
      <c r="N32" s="29"/>
      <c r="O32" s="27"/>
      <c r="P32" s="27"/>
      <c r="Q32" s="30"/>
    </row>
    <row r="33" spans="1:20" ht="13.5" thickBot="1">
      <c r="A33" s="96" t="s">
        <v>97</v>
      </c>
      <c r="B33" s="87" t="s">
        <v>98</v>
      </c>
      <c r="C33" s="102">
        <f>D33+E33+I33+H33+F33+J33+K33+L33-N33-O33-P33-Q33+G33</f>
        <v>440260.82</v>
      </c>
      <c r="D33" s="117"/>
      <c r="E33" s="88"/>
      <c r="F33" s="88"/>
      <c r="G33" s="88"/>
      <c r="H33" s="88"/>
      <c r="I33" s="88"/>
      <c r="J33" s="88"/>
      <c r="K33" s="88">
        <f>440260.82+5819.5+2258.59+640.37</f>
        <v>448979.28</v>
      </c>
      <c r="M33" s="89"/>
      <c r="N33" s="90"/>
      <c r="O33" s="88"/>
      <c r="P33" s="88"/>
      <c r="Q33" s="88">
        <v>8718.4599999999991</v>
      </c>
    </row>
    <row r="34" spans="1:20" ht="13.5" thickBot="1">
      <c r="A34" s="92">
        <v>33</v>
      </c>
      <c r="B34" s="93" t="s">
        <v>181</v>
      </c>
      <c r="C34" s="97">
        <f>SUM(C20:C33)</f>
        <v>1454631.84</v>
      </c>
      <c r="D34" s="97">
        <f t="shared" ref="D34:L34" si="2">SUM(D20:D33)</f>
        <v>0</v>
      </c>
      <c r="E34" s="97">
        <f t="shared" si="2"/>
        <v>0</v>
      </c>
      <c r="F34" s="97">
        <f>SUM(F20:F33)</f>
        <v>0</v>
      </c>
      <c r="G34" s="97">
        <f>SUM(G20:G33)</f>
        <v>0</v>
      </c>
      <c r="H34" s="97">
        <f>SUM(H20:H33)</f>
        <v>0</v>
      </c>
      <c r="I34" s="97">
        <f t="shared" si="2"/>
        <v>718288.89</v>
      </c>
      <c r="J34" s="97">
        <f t="shared" si="2"/>
        <v>0</v>
      </c>
      <c r="K34" s="97">
        <f>SUM(K20:K33)</f>
        <v>745061.41</v>
      </c>
      <c r="L34" s="97">
        <f t="shared" si="2"/>
        <v>0</v>
      </c>
      <c r="M34" s="97"/>
      <c r="N34" s="97">
        <f>SUM(N20:N33)</f>
        <v>0</v>
      </c>
      <c r="O34" s="97">
        <f>SUM(O20:O33)</f>
        <v>0</v>
      </c>
      <c r="P34" s="97">
        <f>SUM(P20:P33)</f>
        <v>0</v>
      </c>
      <c r="Q34" s="97">
        <f>SUM(Q20:Q33)</f>
        <v>8718.4599999999991</v>
      </c>
    </row>
    <row r="35" spans="1:20">
      <c r="A35" s="95" t="s">
        <v>99</v>
      </c>
      <c r="B35" s="86" t="s">
        <v>100</v>
      </c>
      <c r="C35" s="102">
        <f>D35+E35+I35+J35+K35+L35-N35-O35-P35-Q35</f>
        <v>0</v>
      </c>
      <c r="D35" s="115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7"/>
      <c r="P35" s="27"/>
      <c r="Q35" s="30"/>
    </row>
    <row r="36" spans="1:20">
      <c r="A36" s="94" t="s">
        <v>182</v>
      </c>
      <c r="B36" s="85" t="s">
        <v>183</v>
      </c>
      <c r="C36" s="102">
        <f>D36+E36+I36+J36+K36+L36-N36-O36-P36-Q36</f>
        <v>0</v>
      </c>
      <c r="D36" s="118"/>
      <c r="E36" s="31"/>
      <c r="F36" s="31"/>
      <c r="G36" s="31"/>
      <c r="H36" s="31"/>
      <c r="I36" s="31"/>
      <c r="J36" s="31"/>
      <c r="K36" s="31"/>
      <c r="L36" s="31"/>
      <c r="M36" s="32"/>
      <c r="N36" s="33"/>
      <c r="O36" s="31"/>
      <c r="P36" s="31"/>
      <c r="Q36" s="34"/>
    </row>
    <row r="37" spans="1:20">
      <c r="A37" s="103" t="s">
        <v>101</v>
      </c>
      <c r="B37" s="86" t="s">
        <v>186</v>
      </c>
      <c r="C37" s="102">
        <f>D37+E37+I37+J37+K37+L37-N37-O37-P37-Q37</f>
        <v>0</v>
      </c>
      <c r="D37" s="115"/>
      <c r="E37" s="27"/>
      <c r="F37" s="27"/>
      <c r="G37" s="27"/>
      <c r="H37" s="27"/>
      <c r="I37" s="27"/>
      <c r="J37" s="27"/>
      <c r="K37" s="27"/>
      <c r="L37" s="27"/>
      <c r="M37" s="28"/>
      <c r="N37" s="29"/>
      <c r="O37" s="27"/>
      <c r="P37" s="27"/>
      <c r="Q37" s="30"/>
    </row>
    <row r="38" spans="1:20" ht="13.5" thickBot="1">
      <c r="A38" s="104" t="s">
        <v>187</v>
      </c>
      <c r="B38" s="87" t="s">
        <v>188</v>
      </c>
      <c r="C38" s="102">
        <f>D38+E38+I38+J38+K38+L38-N38-O38-P38-Q38</f>
        <v>0</v>
      </c>
      <c r="D38" s="117"/>
      <c r="E38" s="88"/>
      <c r="F38" s="88"/>
      <c r="G38" s="88"/>
      <c r="H38" s="88"/>
      <c r="I38" s="88"/>
      <c r="J38" s="88"/>
      <c r="K38" s="88"/>
      <c r="L38" s="88"/>
      <c r="M38" s="89"/>
      <c r="N38" s="90"/>
      <c r="O38" s="88"/>
      <c r="P38" s="88"/>
      <c r="Q38" s="91"/>
    </row>
    <row r="39" spans="1:20" s="82" customFormat="1" ht="13.5" thickBot="1">
      <c r="A39" s="92">
        <v>35</v>
      </c>
      <c r="B39" s="93" t="s">
        <v>189</v>
      </c>
      <c r="C39" s="97">
        <f>SUM(C35:C38)</f>
        <v>0</v>
      </c>
      <c r="D39" s="97">
        <f>SUM(D35:D38)</f>
        <v>0</v>
      </c>
      <c r="E39" s="97">
        <f t="shared" ref="E39:Q39" si="3">SUM(E35:E38)</f>
        <v>0</v>
      </c>
      <c r="F39" s="97">
        <f>SUM(F35:F38)</f>
        <v>0</v>
      </c>
      <c r="G39" s="97">
        <f>SUM(G35:G38)</f>
        <v>0</v>
      </c>
      <c r="H39" s="97">
        <f>SUM(H35:H38)</f>
        <v>0</v>
      </c>
      <c r="I39" s="97">
        <f t="shared" si="3"/>
        <v>0</v>
      </c>
      <c r="J39" s="97">
        <f t="shared" si="3"/>
        <v>0</v>
      </c>
      <c r="K39" s="97">
        <f t="shared" si="3"/>
        <v>0</v>
      </c>
      <c r="L39" s="97">
        <f t="shared" si="3"/>
        <v>0</v>
      </c>
      <c r="M39" s="97">
        <f t="shared" si="3"/>
        <v>0</v>
      </c>
      <c r="N39" s="97">
        <f t="shared" si="3"/>
        <v>0</v>
      </c>
      <c r="O39" s="97">
        <f t="shared" si="3"/>
        <v>0</v>
      </c>
      <c r="P39" s="97">
        <f t="shared" si="3"/>
        <v>0</v>
      </c>
      <c r="Q39" s="97">
        <f t="shared" si="3"/>
        <v>0</v>
      </c>
      <c r="R39" s="81"/>
      <c r="S39" s="81"/>
      <c r="T39" s="81"/>
    </row>
    <row r="40" spans="1:20">
      <c r="A40" s="95" t="s">
        <v>190</v>
      </c>
      <c r="B40" s="84" t="s">
        <v>191</v>
      </c>
      <c r="C40" s="102">
        <f>D40+E40+I40+F40+H40+J40+K40+L40-N40-O40-P40-Q40</f>
        <v>-1036222.96</v>
      </c>
      <c r="D40" s="115"/>
      <c r="E40" s="31">
        <v>0</v>
      </c>
      <c r="F40" s="31"/>
      <c r="G40" s="27"/>
      <c r="H40" s="27"/>
      <c r="I40" s="27"/>
      <c r="J40" s="27"/>
      <c r="K40" s="27"/>
      <c r="L40" s="27"/>
      <c r="M40" s="28"/>
      <c r="N40" s="33">
        <v>1036222.96</v>
      </c>
      <c r="O40" s="27"/>
      <c r="P40" s="27"/>
      <c r="Q40" s="30"/>
    </row>
    <row r="41" spans="1:20">
      <c r="A41" s="130" t="s">
        <v>198</v>
      </c>
      <c r="B41" s="131" t="s">
        <v>199</v>
      </c>
      <c r="C41" s="102">
        <f>D41+E41+I41+F41+H41+J41+K41+L41-N41-O41-P41-Q41</f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33"/>
      <c r="O41" s="31"/>
      <c r="P41" s="31"/>
      <c r="Q41" s="31"/>
    </row>
    <row r="42" spans="1:20">
      <c r="A42" s="130" t="s">
        <v>205</v>
      </c>
      <c r="B42" s="248" t="s">
        <v>311</v>
      </c>
      <c r="C42" s="102">
        <f>D42+E42+I42+F42+H42+J42+K42+L42-N42-O42-P42-Q42</f>
        <v>-11.74</v>
      </c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33">
        <v>11.74</v>
      </c>
      <c r="O42" s="31"/>
      <c r="P42" s="31"/>
      <c r="Q42" s="31"/>
    </row>
    <row r="43" spans="1:20" s="82" customFormat="1" ht="13.5" thickBot="1">
      <c r="A43" s="128">
        <v>50</v>
      </c>
      <c r="B43" s="129" t="s">
        <v>67</v>
      </c>
      <c r="C43" s="126">
        <f>SUM(C40:C42)</f>
        <v>-1036234.7</v>
      </c>
      <c r="D43" s="126">
        <f t="shared" ref="D43:Q43" si="4">SUM(D40:D42)</f>
        <v>0</v>
      </c>
      <c r="E43" s="126">
        <f t="shared" si="4"/>
        <v>0</v>
      </c>
      <c r="F43" s="126">
        <f>SUM(F40:F42)</f>
        <v>0</v>
      </c>
      <c r="G43" s="126">
        <f>SUM(G40:G42)</f>
        <v>0</v>
      </c>
      <c r="H43" s="126">
        <f>SUM(H40:H42)</f>
        <v>0</v>
      </c>
      <c r="I43" s="126">
        <f t="shared" si="4"/>
        <v>0</v>
      </c>
      <c r="J43" s="126">
        <f t="shared" si="4"/>
        <v>0</v>
      </c>
      <c r="K43" s="126">
        <f t="shared" si="4"/>
        <v>0</v>
      </c>
      <c r="L43" s="126">
        <f t="shared" si="4"/>
        <v>0</v>
      </c>
      <c r="M43" s="126">
        <f t="shared" si="4"/>
        <v>0</v>
      </c>
      <c r="N43" s="126">
        <f>SUM(N40:N42)</f>
        <v>1036234.7</v>
      </c>
      <c r="O43" s="126">
        <f t="shared" si="4"/>
        <v>0</v>
      </c>
      <c r="P43" s="126">
        <f t="shared" si="4"/>
        <v>0</v>
      </c>
      <c r="Q43" s="126">
        <f t="shared" si="4"/>
        <v>0</v>
      </c>
      <c r="R43" s="81"/>
      <c r="S43" s="81"/>
      <c r="T43" s="81"/>
    </row>
    <row r="44" spans="1:20">
      <c r="A44" s="106" t="s">
        <v>200</v>
      </c>
      <c r="B44" s="85" t="s">
        <v>201</v>
      </c>
      <c r="C44" s="105">
        <f>D44+E44+I44+H44+F44+J44+K44+L44-N44-O44-P44-Q44</f>
        <v>5360</v>
      </c>
      <c r="D44" s="116"/>
      <c r="E44" s="31"/>
      <c r="F44" s="31"/>
      <c r="G44" s="31"/>
      <c r="H44" s="31"/>
      <c r="I44" s="31"/>
      <c r="J44" s="31"/>
      <c r="K44" s="31">
        <v>5360</v>
      </c>
      <c r="L44" s="31"/>
      <c r="M44" s="32"/>
      <c r="N44" s="33"/>
      <c r="O44" s="31"/>
      <c r="P44" s="31"/>
      <c r="Q44" s="34"/>
    </row>
    <row r="45" spans="1:20">
      <c r="A45" s="106" t="s">
        <v>207</v>
      </c>
      <c r="B45" s="86" t="s">
        <v>208</v>
      </c>
      <c r="C45" s="105">
        <f>D45+E45+I45+H45+F45+J45+K45+L45-N45-O45-P45-Q45</f>
        <v>-1091.6600000000001</v>
      </c>
      <c r="D45" s="115"/>
      <c r="E45" s="27"/>
      <c r="F45" s="27"/>
      <c r="G45" s="27"/>
      <c r="H45" s="27"/>
      <c r="I45" s="27"/>
      <c r="J45" s="27"/>
      <c r="K45" s="27"/>
      <c r="L45" s="27"/>
      <c r="M45" s="28"/>
      <c r="N45" s="29"/>
      <c r="O45" s="27"/>
      <c r="P45" s="27"/>
      <c r="Q45" s="30">
        <v>1091.6600000000001</v>
      </c>
      <c r="R45" s="232"/>
    </row>
    <row r="46" spans="1:20">
      <c r="A46" s="106" t="s">
        <v>102</v>
      </c>
      <c r="B46" s="85" t="s">
        <v>206</v>
      </c>
      <c r="C46" s="105">
        <f>D46+E46+I46+H46+F46+J46+K46+L46-N46-O46-P46-Q46</f>
        <v>-273089.73</v>
      </c>
      <c r="D46" s="116"/>
      <c r="E46" s="31"/>
      <c r="F46" s="31"/>
      <c r="G46" s="31"/>
      <c r="H46" s="31"/>
      <c r="I46" s="31"/>
      <c r="J46" s="31"/>
      <c r="K46" s="31"/>
      <c r="L46" s="31"/>
      <c r="M46" s="32"/>
      <c r="N46" s="33"/>
      <c r="O46" s="31">
        <v>273089.73</v>
      </c>
      <c r="P46" s="31"/>
      <c r="Q46" s="34"/>
      <c r="R46" s="232"/>
    </row>
    <row r="47" spans="1:20" ht="13.5" thickBot="1">
      <c r="A47" s="107" t="s">
        <v>202</v>
      </c>
      <c r="B47" s="86" t="s">
        <v>203</v>
      </c>
      <c r="C47" s="105">
        <f>D47+E47+I47+H47+F47+J47+K47+L47-N47-O47-P47-Q47</f>
        <v>997007.2</v>
      </c>
      <c r="D47" s="115"/>
      <c r="E47" s="27">
        <v>976126</v>
      </c>
      <c r="F47" s="27"/>
      <c r="G47" s="27"/>
      <c r="H47" s="27"/>
      <c r="I47" s="27"/>
      <c r="J47" s="27"/>
      <c r="K47" s="27">
        <f>26000</f>
        <v>26000</v>
      </c>
      <c r="L47" s="27"/>
      <c r="M47" s="28"/>
      <c r="N47" s="29"/>
      <c r="O47" s="27"/>
      <c r="P47" s="27"/>
      <c r="Q47" s="30">
        <f>1222.4+1222.4+1528+1146</f>
        <v>5118.8</v>
      </c>
      <c r="R47" s="232" t="s">
        <v>367</v>
      </c>
    </row>
    <row r="48" spans="1:20" ht="13.5" thickBot="1">
      <c r="A48" s="191">
        <v>53</v>
      </c>
      <c r="B48" s="192" t="s">
        <v>204</v>
      </c>
      <c r="C48" s="193">
        <f>SUM(C44:C47)</f>
        <v>728185.81</v>
      </c>
      <c r="D48" s="193">
        <f t="shared" ref="D48:Q48" si="5">SUM(D44:D47)</f>
        <v>0</v>
      </c>
      <c r="E48" s="193">
        <f t="shared" si="5"/>
        <v>976126</v>
      </c>
      <c r="F48" s="193">
        <f>SUM(F44:F47)</f>
        <v>0</v>
      </c>
      <c r="G48" s="193">
        <f>SUM(G44:G47)</f>
        <v>0</v>
      </c>
      <c r="H48" s="193">
        <f>SUM(H44:H47)</f>
        <v>0</v>
      </c>
      <c r="I48" s="193">
        <f t="shared" si="5"/>
        <v>0</v>
      </c>
      <c r="J48" s="193">
        <f t="shared" si="5"/>
        <v>0</v>
      </c>
      <c r="K48" s="193">
        <f>SUM(K44:K47)</f>
        <v>31360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273089.73</v>
      </c>
      <c r="P48" s="193">
        <f t="shared" si="5"/>
        <v>0</v>
      </c>
      <c r="Q48" s="193">
        <f t="shared" si="5"/>
        <v>6210.46</v>
      </c>
    </row>
    <row r="49" spans="1:20" s="6" customFormat="1" ht="13.5" thickBot="1">
      <c r="A49" s="108"/>
      <c r="B49" s="109" t="s">
        <v>103</v>
      </c>
      <c r="C49" s="125">
        <f t="shared" ref="C49:L49" si="6">+C48+C43+C39+C34+C19</f>
        <v>1146582.9500000002</v>
      </c>
      <c r="D49" s="125">
        <f t="shared" si="6"/>
        <v>0</v>
      </c>
      <c r="E49" s="125">
        <f t="shared" si="6"/>
        <v>976126</v>
      </c>
      <c r="F49" s="125">
        <f t="shared" si="6"/>
        <v>0</v>
      </c>
      <c r="G49" s="125">
        <f>+G48+G43+G39+G34+G19</f>
        <v>0</v>
      </c>
      <c r="H49" s="125">
        <f t="shared" si="6"/>
        <v>0</v>
      </c>
      <c r="I49" s="125">
        <f t="shared" si="6"/>
        <v>718288.89</v>
      </c>
      <c r="J49" s="125">
        <f t="shared" si="6"/>
        <v>0</v>
      </c>
      <c r="K49" s="125">
        <f t="shared" si="6"/>
        <v>776421.41</v>
      </c>
      <c r="L49" s="125">
        <f t="shared" si="6"/>
        <v>0</v>
      </c>
      <c r="M49" s="125">
        <f>M34+M39+M43+M48</f>
        <v>0</v>
      </c>
      <c r="N49" s="125">
        <f>N34+N39+N43+N48+N19</f>
        <v>1036234.7</v>
      </c>
      <c r="O49" s="125">
        <f>O34+O39+O43+O48+O19</f>
        <v>273089.73</v>
      </c>
      <c r="P49" s="125">
        <f>P34+P39+P43+P48+P19</f>
        <v>0</v>
      </c>
      <c r="Q49" s="125">
        <f>Q34+Q39+Q43+Q48+Q19</f>
        <v>14928.919999999998</v>
      </c>
      <c r="R49" s="35"/>
      <c r="S49" s="35"/>
      <c r="T49" s="35"/>
    </row>
    <row r="50" spans="1:20">
      <c r="C50" s="37"/>
    </row>
    <row r="51" spans="1:20">
      <c r="C51" s="37"/>
      <c r="E51" s="13">
        <f>+E49+K51</f>
        <v>1146582.9500000002</v>
      </c>
      <c r="K51" s="13">
        <f>+I49+K49+L49-N49-O49-Q49</f>
        <v>170456.95000000013</v>
      </c>
    </row>
    <row r="61" spans="1:20">
      <c r="B61" s="37">
        <v>1571383.89</v>
      </c>
      <c r="C61" s="37">
        <v>601499.64</v>
      </c>
    </row>
  </sheetData>
  <mergeCells count="4">
    <mergeCell ref="A10:Q10"/>
    <mergeCell ref="D13:L13"/>
    <mergeCell ref="N13:Q13"/>
    <mergeCell ref="G14:G15"/>
  </mergeCells>
  <phoneticPr fontId="65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AU247"/>
  <sheetViews>
    <sheetView topLeftCell="A21" workbookViewId="0">
      <selection activeCell="B24" sqref="B24"/>
    </sheetView>
  </sheetViews>
  <sheetFormatPr defaultColWidth="9.140625" defaultRowHeight="12.75"/>
  <cols>
    <col min="1" max="1" width="6.42578125" customWidth="1"/>
    <col min="2" max="2" width="39" customWidth="1"/>
    <col min="3" max="3" width="13.42578125" customWidth="1"/>
    <col min="4" max="4" width="0.7109375" customWidth="1"/>
    <col min="5" max="5" width="12.7109375" bestFit="1" customWidth="1"/>
    <col min="6" max="6" width="0.5703125" customWidth="1"/>
    <col min="7" max="7" width="16.28515625" style="13" customWidth="1"/>
    <col min="8" max="8" width="1.42578125" style="13" customWidth="1"/>
    <col min="9" max="9" width="15.28515625" style="13" customWidth="1"/>
    <col min="10" max="10" width="1.42578125" customWidth="1"/>
    <col min="11" max="11" width="6.28515625" customWidth="1"/>
    <col min="12" max="12" width="33.7109375" customWidth="1"/>
    <col min="13" max="13" width="21.5703125" customWidth="1"/>
    <col min="14" max="14" width="1.5703125" customWidth="1"/>
    <col min="15" max="15" width="21.5703125" customWidth="1"/>
    <col min="16" max="16" width="16.28515625" style="13" customWidth="1"/>
    <col min="17" max="17" width="14.7109375" style="13" customWidth="1"/>
    <col min="18" max="20" width="9.28515625" style="14" customWidth="1"/>
  </cols>
  <sheetData>
    <row r="3" spans="1:47" ht="18.75">
      <c r="A3" s="39"/>
    </row>
    <row r="6" spans="1:47" ht="15.75">
      <c r="G6" s="56" t="s">
        <v>105</v>
      </c>
      <c r="H6" s="56"/>
    </row>
    <row r="7" spans="1:47" ht="15.75">
      <c r="I7" s="56" t="s">
        <v>360</v>
      </c>
    </row>
    <row r="8" spans="1:47" ht="13.5" thickBot="1">
      <c r="A8" s="41"/>
      <c r="B8" s="41"/>
      <c r="C8" s="41"/>
      <c r="D8" s="41"/>
      <c r="E8" s="41"/>
      <c r="F8" s="41"/>
      <c r="G8" s="57"/>
      <c r="H8" s="57"/>
      <c r="I8" s="57"/>
      <c r="J8" s="41"/>
      <c r="K8" s="41"/>
      <c r="L8" s="41"/>
      <c r="M8" s="41"/>
      <c r="N8" s="41"/>
      <c r="O8" s="41"/>
      <c r="P8" s="57"/>
      <c r="Q8" s="57"/>
    </row>
    <row r="9" spans="1:47">
      <c r="I9" s="17"/>
      <c r="J9" s="25"/>
    </row>
    <row r="10" spans="1:47" ht="15.75">
      <c r="A10" s="40" t="s">
        <v>106</v>
      </c>
      <c r="C10" s="620" t="s">
        <v>361</v>
      </c>
      <c r="D10" s="620"/>
      <c r="E10" s="620"/>
      <c r="G10" s="620" t="s">
        <v>362</v>
      </c>
      <c r="H10" s="620"/>
      <c r="I10" s="620"/>
      <c r="J10" s="8"/>
      <c r="K10" s="40" t="s">
        <v>107</v>
      </c>
      <c r="M10" s="620" t="s">
        <v>361</v>
      </c>
      <c r="N10" s="620"/>
      <c r="O10" s="620"/>
      <c r="P10" s="197" t="s">
        <v>362</v>
      </c>
      <c r="R10" s="197"/>
      <c r="S10" s="197"/>
    </row>
    <row r="11" spans="1:47" s="44" customFormat="1">
      <c r="A11" s="42">
        <v>1</v>
      </c>
      <c r="B11" s="43" t="s">
        <v>108</v>
      </c>
      <c r="C11" s="43"/>
      <c r="D11" s="43"/>
      <c r="E11" s="43"/>
      <c r="F11" s="43"/>
      <c r="G11" s="3"/>
      <c r="H11" s="3"/>
      <c r="I11" s="2"/>
      <c r="J11" s="45"/>
      <c r="K11" s="43">
        <v>1</v>
      </c>
      <c r="L11" s="43" t="s">
        <v>109</v>
      </c>
      <c r="M11" s="43"/>
      <c r="N11" s="43"/>
      <c r="O11" s="43"/>
      <c r="P11" s="3"/>
      <c r="Q11" s="3"/>
      <c r="R11" s="1"/>
      <c r="S11" s="1"/>
      <c r="T11" s="1"/>
    </row>
    <row r="12" spans="1:47" s="44" customFormat="1">
      <c r="A12" s="46" t="s">
        <v>110</v>
      </c>
      <c r="B12" s="44" t="s">
        <v>111</v>
      </c>
      <c r="C12" s="3">
        <f>I19</f>
        <v>772734.9</v>
      </c>
      <c r="E12" s="3">
        <v>772734.9</v>
      </c>
      <c r="G12" s="2">
        <v>615205.82999999996</v>
      </c>
      <c r="H12" s="2"/>
      <c r="I12" s="2">
        <v>615205.82999999996</v>
      </c>
      <c r="J12" s="47"/>
      <c r="K12" s="48" t="s">
        <v>112</v>
      </c>
      <c r="L12" s="44" t="s">
        <v>113</v>
      </c>
      <c r="M12" s="3">
        <v>8101020.5099999998</v>
      </c>
      <c r="P12" s="59">
        <v>9990967.7200000007</v>
      </c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44" customFormat="1">
      <c r="A13" s="46"/>
      <c r="G13" s="2"/>
      <c r="H13" s="2"/>
      <c r="I13" s="2"/>
      <c r="J13" s="47"/>
      <c r="K13" s="46">
        <v>71</v>
      </c>
      <c r="L13" t="s">
        <v>114</v>
      </c>
      <c r="N13"/>
      <c r="O13"/>
      <c r="P13" s="59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44" customFormat="1">
      <c r="A14" s="51">
        <v>2</v>
      </c>
      <c r="B14" s="43" t="s">
        <v>122</v>
      </c>
      <c r="C14" s="43"/>
      <c r="D14" s="43"/>
      <c r="E14" s="43"/>
      <c r="F14" s="43"/>
      <c r="G14" s="3"/>
      <c r="H14" s="2"/>
      <c r="I14" s="2"/>
      <c r="J14" s="47"/>
      <c r="K14" s="46">
        <v>72</v>
      </c>
      <c r="L14" t="s">
        <v>115</v>
      </c>
      <c r="M14" s="44">
        <v>804.81</v>
      </c>
      <c r="N14"/>
      <c r="O14"/>
      <c r="P14" s="59">
        <v>2075.1999999999998</v>
      </c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44" customFormat="1">
      <c r="A15" s="46" t="s">
        <v>110</v>
      </c>
      <c r="B15" s="44" t="s">
        <v>125</v>
      </c>
      <c r="C15" s="3">
        <f>6980823.77-C12</f>
        <v>6208088.8699999992</v>
      </c>
      <c r="G15" s="2">
        <v>8359661.1300000008</v>
      </c>
      <c r="H15" s="2"/>
      <c r="I15" s="2"/>
      <c r="J15" s="47"/>
      <c r="K15" s="48" t="s">
        <v>116</v>
      </c>
      <c r="L15" s="44" t="s">
        <v>117</v>
      </c>
      <c r="M15" s="58">
        <v>1598149.01</v>
      </c>
      <c r="O15" s="3">
        <f>SUM(M12:M15)</f>
        <v>9699974.3300000001</v>
      </c>
      <c r="P15" s="60">
        <v>1893180.08</v>
      </c>
      <c r="Q15" s="2">
        <f>SUM(P12:P15)</f>
        <v>11886223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44" customFormat="1">
      <c r="A16" s="46">
        <v>26</v>
      </c>
      <c r="B16" s="44" t="s">
        <v>168</v>
      </c>
      <c r="C16" s="58">
        <v>0</v>
      </c>
      <c r="E16" s="58">
        <f>C15+C16</f>
        <v>6208088.8699999992</v>
      </c>
      <c r="G16" s="58">
        <v>0</v>
      </c>
      <c r="H16" s="2"/>
      <c r="I16" s="58">
        <v>8359661.1300000008</v>
      </c>
      <c r="J16" s="47"/>
      <c r="K16" s="6">
        <v>2</v>
      </c>
      <c r="L16" s="6" t="s">
        <v>118</v>
      </c>
      <c r="M16" s="6"/>
      <c r="N16" s="6"/>
      <c r="O16" s="6"/>
      <c r="P16" s="3"/>
      <c r="Q16" s="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44" customFormat="1">
      <c r="A17" s="46"/>
      <c r="B17" s="43" t="s">
        <v>127</v>
      </c>
      <c r="C17" s="43"/>
      <c r="D17" s="43"/>
      <c r="E17" s="35">
        <f>E16+E12</f>
        <v>6980823.7699999996</v>
      </c>
      <c r="F17" s="43"/>
      <c r="G17" s="2"/>
      <c r="H17" s="2"/>
      <c r="I17" s="16">
        <v>8974866.9600000009</v>
      </c>
      <c r="J17" s="47"/>
      <c r="K17" s="49" t="s">
        <v>119</v>
      </c>
      <c r="L17" s="44" t="s">
        <v>120</v>
      </c>
      <c r="M17" s="322">
        <v>1584</v>
      </c>
      <c r="P17" s="322">
        <v>5280</v>
      </c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44" customFormat="1">
      <c r="A18" s="51">
        <v>3</v>
      </c>
      <c r="B18" s="43" t="s">
        <v>128</v>
      </c>
      <c r="C18" s="43"/>
      <c r="D18" s="43"/>
      <c r="E18" s="43"/>
      <c r="F18" s="43"/>
      <c r="G18" s="2"/>
      <c r="H18" s="2"/>
      <c r="I18" s="2"/>
      <c r="J18" s="47"/>
      <c r="K18" s="50">
        <v>75</v>
      </c>
      <c r="L18" s="44" t="s">
        <v>121</v>
      </c>
      <c r="M18" s="3">
        <v>6192</v>
      </c>
      <c r="P18" s="3">
        <v>6092</v>
      </c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44" customFormat="1">
      <c r="A19" s="46" t="s">
        <v>110</v>
      </c>
      <c r="B19" s="44" t="s">
        <v>129</v>
      </c>
      <c r="E19" s="58">
        <v>813208.63</v>
      </c>
      <c r="G19" s="133"/>
      <c r="H19" s="3"/>
      <c r="I19" s="58">
        <v>772734.9</v>
      </c>
      <c r="J19" s="47"/>
      <c r="K19" s="49" t="s">
        <v>123</v>
      </c>
      <c r="L19" s="44" t="s">
        <v>124</v>
      </c>
      <c r="M19" s="58">
        <v>1331.89</v>
      </c>
      <c r="O19" s="58">
        <f>SUM(M17:M19)</f>
        <v>9107.89</v>
      </c>
      <c r="P19" s="58">
        <v>1451.33</v>
      </c>
      <c r="Q19" s="58">
        <f>SUM(P17:P19)</f>
        <v>12823.33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44" customFormat="1">
      <c r="B20" s="43" t="s">
        <v>130</v>
      </c>
      <c r="C20" s="43"/>
      <c r="D20" s="43"/>
      <c r="E20" s="35">
        <f>E17-E19</f>
        <v>6167615.1399999997</v>
      </c>
      <c r="F20" s="43"/>
      <c r="H20" s="2"/>
      <c r="I20" s="127">
        <v>8202132.0600000005</v>
      </c>
      <c r="J20" s="47"/>
      <c r="K20" s="49"/>
      <c r="P20" s="6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44" customFormat="1">
      <c r="A21" s="51">
        <v>4</v>
      </c>
      <c r="B21" s="43" t="s">
        <v>131</v>
      </c>
      <c r="C21" s="43"/>
      <c r="D21" s="43"/>
      <c r="E21" s="43"/>
      <c r="F21" s="43"/>
      <c r="G21" s="3"/>
      <c r="H21" s="3"/>
      <c r="I21" s="2"/>
      <c r="J21" s="47"/>
      <c r="K21" s="6"/>
      <c r="L21" s="1" t="s">
        <v>126</v>
      </c>
      <c r="M21" s="1"/>
      <c r="N21" s="1"/>
      <c r="O21" s="37">
        <f>SUM(O15+O19)</f>
        <v>9709082.2200000007</v>
      </c>
      <c r="P21" s="3"/>
      <c r="Q21" s="35">
        <f>+Q15+Q19</f>
        <v>11899046.33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44" customFormat="1">
      <c r="A22" s="46" t="s">
        <v>132</v>
      </c>
      <c r="B22" s="44" t="s">
        <v>133</v>
      </c>
      <c r="E22" s="3">
        <v>916810.62</v>
      </c>
      <c r="G22" s="59"/>
      <c r="H22" s="59"/>
      <c r="I22" s="2">
        <v>1260619.8400000001</v>
      </c>
      <c r="J22" s="47"/>
      <c r="K22" s="52"/>
      <c r="L22" s="53"/>
      <c r="M22" s="196"/>
      <c r="N22" s="196"/>
      <c r="O22" s="196"/>
      <c r="P22" s="3"/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44" customFormat="1">
      <c r="A23" s="46" t="s">
        <v>134</v>
      </c>
      <c r="B23" s="44" t="s">
        <v>135</v>
      </c>
      <c r="E23" s="3">
        <v>316706.49</v>
      </c>
      <c r="G23" s="59"/>
      <c r="H23" s="59"/>
      <c r="I23" s="2">
        <v>341420.46</v>
      </c>
      <c r="J23" s="47"/>
      <c r="K23" s="5"/>
      <c r="L23" s="54"/>
      <c r="M23" s="5"/>
      <c r="N23" s="5"/>
      <c r="O23" s="5"/>
      <c r="P23" s="3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4" customFormat="1">
      <c r="A24" s="46" t="s">
        <v>136</v>
      </c>
      <c r="B24" s="44" t="s">
        <v>137</v>
      </c>
      <c r="E24" s="3">
        <v>1684951.29</v>
      </c>
      <c r="G24" s="59"/>
      <c r="H24" s="59"/>
      <c r="I24" s="2">
        <v>1489842.54</v>
      </c>
      <c r="J24" s="47"/>
      <c r="K24" s="1"/>
      <c r="L24" s="54"/>
      <c r="M24" s="5"/>
      <c r="N24" s="5"/>
      <c r="O24" s="5"/>
      <c r="P24" s="3"/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44" customFormat="1">
      <c r="A25" s="46" t="s">
        <v>138</v>
      </c>
      <c r="B25" s="44" t="s">
        <v>139</v>
      </c>
      <c r="E25" s="3">
        <v>10013.31</v>
      </c>
      <c r="G25" s="59"/>
      <c r="H25" s="59"/>
      <c r="I25" s="2">
        <v>11696.14</v>
      </c>
      <c r="J25" s="47"/>
      <c r="K25" s="1"/>
      <c r="L25" s="54"/>
      <c r="M25" s="5"/>
      <c r="N25" s="5"/>
      <c r="O25" s="5"/>
      <c r="P25" s="3"/>
      <c r="Q25" s="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44" customFormat="1">
      <c r="A26" s="46" t="s">
        <v>140</v>
      </c>
      <c r="B26" s="44" t="s">
        <v>141</v>
      </c>
      <c r="E26" s="3">
        <f>SUM(C27:C35)</f>
        <v>278368.94999999995</v>
      </c>
      <c r="G26" s="59"/>
      <c r="H26" s="59"/>
      <c r="I26" s="2">
        <v>298977.14999999997</v>
      </c>
      <c r="J26" s="47"/>
      <c r="K26" s="1"/>
      <c r="L26" s="54"/>
      <c r="M26" s="5"/>
      <c r="N26" s="5"/>
      <c r="O26" s="255"/>
      <c r="P26" s="3"/>
      <c r="Q26" s="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44" customFormat="1">
      <c r="A27" s="46" t="s">
        <v>142</v>
      </c>
      <c r="B27" s="44" t="s">
        <v>143</v>
      </c>
      <c r="C27" s="3">
        <v>163694.76999999999</v>
      </c>
      <c r="E27" s="3"/>
      <c r="G27" s="59">
        <v>162151.37</v>
      </c>
      <c r="H27" s="59"/>
      <c r="I27" s="2"/>
      <c r="J27" s="47"/>
      <c r="K27" s="1"/>
      <c r="L27" s="54"/>
      <c r="M27" s="5"/>
      <c r="N27" s="5"/>
      <c r="O27" s="5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44" customFormat="1">
      <c r="A28" s="48" t="s">
        <v>144</v>
      </c>
      <c r="B28" s="44" t="s">
        <v>145</v>
      </c>
      <c r="C28" s="3">
        <v>30347.74</v>
      </c>
      <c r="G28" s="59">
        <v>24263.27</v>
      </c>
      <c r="H28" s="59"/>
      <c r="I28" s="2"/>
      <c r="J28" s="47"/>
      <c r="K28" s="1"/>
      <c r="L28" s="54"/>
      <c r="M28" s="5"/>
      <c r="N28" s="5"/>
      <c r="O28" s="5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44" customFormat="1">
      <c r="A29" s="48" t="s">
        <v>146</v>
      </c>
      <c r="B29" s="44" t="s">
        <v>147</v>
      </c>
      <c r="C29" s="3">
        <v>16372.46</v>
      </c>
      <c r="G29" s="59">
        <v>32686.66</v>
      </c>
      <c r="H29" s="59"/>
      <c r="I29" s="2"/>
      <c r="J29" s="47"/>
      <c r="K29" s="1"/>
      <c r="L29" s="54"/>
      <c r="M29" s="5"/>
      <c r="N29" s="5"/>
      <c r="O29" s="5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44" customFormat="1">
      <c r="A30" s="48" t="s">
        <v>148</v>
      </c>
      <c r="B30" s="44" t="s">
        <v>149</v>
      </c>
      <c r="C30" s="3">
        <v>422</v>
      </c>
      <c r="G30" s="59">
        <v>250</v>
      </c>
      <c r="H30" s="59"/>
      <c r="I30" s="2"/>
      <c r="J30" s="47"/>
      <c r="K30" s="1"/>
      <c r="L30" s="54"/>
      <c r="M30" s="5"/>
      <c r="N30" s="5"/>
      <c r="O30" s="5"/>
      <c r="P30" s="3"/>
      <c r="Q30" s="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44" customFormat="1">
      <c r="A31" s="48" t="s">
        <v>150</v>
      </c>
      <c r="B31" s="44" t="s">
        <v>151</v>
      </c>
      <c r="G31" s="59"/>
      <c r="H31" s="59"/>
      <c r="I31" s="2"/>
      <c r="J31" s="47"/>
      <c r="K31" s="1"/>
      <c r="L31" s="54"/>
      <c r="M31" s="5"/>
      <c r="N31" s="5"/>
      <c r="O31" s="5"/>
      <c r="P31" s="3"/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44" customFormat="1">
      <c r="A32" s="48" t="s">
        <v>152</v>
      </c>
      <c r="B32" s="44" t="s">
        <v>153</v>
      </c>
      <c r="C32" s="3">
        <v>6382.07</v>
      </c>
      <c r="G32" s="59">
        <v>7979.9</v>
      </c>
      <c r="H32" s="59"/>
      <c r="I32" s="2"/>
      <c r="J32" s="47"/>
      <c r="K32" s="1"/>
      <c r="L32" s="54"/>
      <c r="M32" s="5"/>
      <c r="N32" s="5"/>
      <c r="O32" s="5"/>
      <c r="P32" s="3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s="44" customFormat="1">
      <c r="A33" s="48" t="s">
        <v>154</v>
      </c>
      <c r="B33" s="44" t="s">
        <v>155</v>
      </c>
      <c r="C33" s="3">
        <v>2840.2</v>
      </c>
      <c r="G33" s="59">
        <v>3356.08</v>
      </c>
      <c r="H33" s="59"/>
      <c r="I33" s="2"/>
      <c r="J33" s="47"/>
      <c r="K33" s="1"/>
      <c r="L33" s="54"/>
      <c r="M33" s="5"/>
      <c r="N33" s="5"/>
      <c r="O33" s="5"/>
      <c r="P33" s="3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s="44" customFormat="1">
      <c r="A34" s="48" t="s">
        <v>156</v>
      </c>
      <c r="B34" s="44" t="s">
        <v>157</v>
      </c>
      <c r="C34" s="3">
        <v>3492.83</v>
      </c>
      <c r="G34" s="59">
        <v>3643.6</v>
      </c>
      <c r="H34" s="59"/>
      <c r="I34" s="2"/>
      <c r="J34" s="47"/>
      <c r="K34" s="1"/>
      <c r="L34" s="54"/>
      <c r="M34" s="5"/>
      <c r="N34" s="5"/>
      <c r="O34" s="5"/>
      <c r="P34" s="3"/>
      <c r="Q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s="44" customFormat="1">
      <c r="A35" s="48" t="s">
        <v>158</v>
      </c>
      <c r="B35" s="44" t="s">
        <v>159</v>
      </c>
      <c r="C35" s="3">
        <v>54816.88</v>
      </c>
      <c r="G35" s="59">
        <v>64646.27</v>
      </c>
      <c r="H35" s="59"/>
      <c r="I35" s="2"/>
      <c r="J35" s="47"/>
      <c r="K35" s="1"/>
      <c r="L35" s="54"/>
      <c r="M35" s="5"/>
      <c r="N35" s="5"/>
      <c r="O35" s="5"/>
      <c r="P35" s="3"/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s="44" customFormat="1">
      <c r="A36" s="50">
        <v>65</v>
      </c>
      <c r="B36" s="44" t="s">
        <v>160</v>
      </c>
      <c r="C36" s="3"/>
      <c r="E36" s="3">
        <v>195887.21</v>
      </c>
      <c r="G36" s="59"/>
      <c r="H36" s="59"/>
      <c r="I36" s="2">
        <v>163746.81</v>
      </c>
      <c r="J36" s="47"/>
      <c r="K36" s="1"/>
      <c r="L36" s="54"/>
      <c r="M36" s="5"/>
      <c r="N36" s="5"/>
      <c r="O36" s="5"/>
      <c r="P36" s="3"/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s="44" customFormat="1">
      <c r="A37" s="50">
        <v>66</v>
      </c>
      <c r="B37" s="44" t="s">
        <v>5</v>
      </c>
      <c r="C37" s="3"/>
      <c r="E37" s="3">
        <v>46036.47</v>
      </c>
      <c r="G37" s="59"/>
      <c r="H37" s="59"/>
      <c r="I37" s="2">
        <v>51398.39</v>
      </c>
      <c r="J37" s="47"/>
      <c r="K37" s="1"/>
      <c r="L37" s="54"/>
      <c r="M37" s="5"/>
      <c r="N37" s="5"/>
      <c r="O37" s="5"/>
      <c r="P37" s="3"/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44" customFormat="1">
      <c r="A38" s="50">
        <v>68</v>
      </c>
      <c r="B38" s="44" t="s">
        <v>161</v>
      </c>
      <c r="C38" s="3">
        <v>0</v>
      </c>
      <c r="D38" s="3">
        <v>0</v>
      </c>
      <c r="E38" s="3">
        <v>0</v>
      </c>
      <c r="G38" s="60">
        <v>0</v>
      </c>
      <c r="H38" s="59">
        <v>0</v>
      </c>
      <c r="I38" s="58">
        <v>0</v>
      </c>
      <c r="J38" s="47"/>
      <c r="K38" s="1"/>
      <c r="L38" s="54"/>
      <c r="M38" s="5"/>
      <c r="N38" s="5"/>
      <c r="O38" s="5"/>
      <c r="P38" s="3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s="44" customFormat="1">
      <c r="B39" s="43" t="s">
        <v>162</v>
      </c>
      <c r="C39" s="198"/>
      <c r="D39" s="43"/>
      <c r="E39" s="199">
        <f>SUM(E20:E38)</f>
        <v>9616389.4800000004</v>
      </c>
      <c r="F39" s="43"/>
      <c r="G39" s="3"/>
      <c r="H39" s="3"/>
      <c r="I39" s="4">
        <v>11819833.390000004</v>
      </c>
      <c r="J39" s="47"/>
      <c r="K39" s="1"/>
      <c r="L39" s="54"/>
      <c r="M39" s="5"/>
      <c r="N39" s="5"/>
      <c r="O39" s="5"/>
      <c r="P39" s="3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s="44" customFormat="1">
      <c r="B40" s="43" t="s">
        <v>163</v>
      </c>
      <c r="C40" s="43"/>
      <c r="D40" s="43"/>
      <c r="E40" s="43"/>
      <c r="F40" s="43"/>
      <c r="G40" s="3"/>
      <c r="H40" s="3"/>
      <c r="I40" s="2"/>
      <c r="J40" s="47"/>
      <c r="K40" s="1"/>
      <c r="L40" s="54"/>
      <c r="M40" s="5"/>
      <c r="N40" s="5"/>
      <c r="O40" s="5"/>
      <c r="P40" s="3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s="44" customFormat="1">
      <c r="A41" s="48" t="s">
        <v>164</v>
      </c>
      <c r="B41" s="44" t="s">
        <v>165</v>
      </c>
      <c r="E41" s="58">
        <v>14010.66</v>
      </c>
      <c r="G41" s="3"/>
      <c r="H41" s="3"/>
      <c r="I41" s="58">
        <v>27865.27</v>
      </c>
      <c r="J41" s="47"/>
      <c r="K41" s="1"/>
      <c r="L41" s="54"/>
      <c r="M41" s="5"/>
      <c r="N41" s="5"/>
      <c r="O41" s="5"/>
      <c r="P41" s="3"/>
      <c r="Q41" s="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s="44" customFormat="1">
      <c r="A42" s="48"/>
      <c r="E42" s="37">
        <f>SUM(E39-E41)</f>
        <v>9602378.8200000003</v>
      </c>
      <c r="G42" s="3"/>
      <c r="H42" s="3"/>
      <c r="I42" s="16">
        <f>I39-I41</f>
        <v>11791968.120000005</v>
      </c>
      <c r="J42" s="47"/>
      <c r="K42" s="1"/>
      <c r="L42" s="54"/>
      <c r="M42" s="5"/>
      <c r="N42" s="5"/>
      <c r="O42" s="5"/>
      <c r="P42" s="3"/>
      <c r="Q42" s="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s="44" customFormat="1">
      <c r="J43" s="47"/>
      <c r="K43" s="1"/>
      <c r="L43" s="55"/>
      <c r="M43" s="196"/>
      <c r="N43" s="196"/>
      <c r="O43" s="196"/>
      <c r="P43" s="35"/>
      <c r="Q43" s="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s="44" customFormat="1">
      <c r="G44" s="3"/>
      <c r="J44" s="47"/>
      <c r="K44" s="1"/>
      <c r="L44" s="55"/>
      <c r="M44" s="196"/>
      <c r="N44" s="196"/>
      <c r="O44" s="196"/>
      <c r="P44" s="35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s="44" customFormat="1">
      <c r="A45" s="48"/>
      <c r="G45" s="3"/>
      <c r="H45" s="3"/>
      <c r="I45" s="2"/>
      <c r="J45" s="47"/>
      <c r="K45" s="1"/>
      <c r="L45" s="55"/>
      <c r="M45" s="196"/>
      <c r="N45" s="196"/>
      <c r="O45" s="196"/>
      <c r="P45" s="35"/>
      <c r="Q45" s="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s="44" customFormat="1">
      <c r="A46" s="48"/>
      <c r="B46" s="43" t="s">
        <v>166</v>
      </c>
      <c r="C46" s="43"/>
      <c r="D46" s="43"/>
      <c r="E46" s="35">
        <f>O48-E42</f>
        <v>106703.40000000037</v>
      </c>
      <c r="F46" s="43"/>
      <c r="G46" s="3"/>
      <c r="H46" s="3"/>
      <c r="I46" s="4">
        <f>Q48-I39+I41</f>
        <v>107078.20999999576</v>
      </c>
      <c r="J46" s="47"/>
      <c r="K46" s="1"/>
      <c r="L46" s="55"/>
      <c r="M46" s="196"/>
      <c r="N46" s="196"/>
      <c r="O46" s="196"/>
      <c r="P46" s="35"/>
      <c r="Q46" s="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s="44" customFormat="1">
      <c r="A47" s="48"/>
      <c r="G47" s="3"/>
      <c r="H47" s="3"/>
      <c r="I47" s="2"/>
      <c r="J47" s="47"/>
      <c r="K47" s="1"/>
      <c r="L47" s="55"/>
      <c r="M47" s="196"/>
      <c r="N47" s="196"/>
      <c r="O47" s="196"/>
      <c r="P47" s="63"/>
      <c r="Q47" s="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s="44" customFormat="1" ht="13.5" thickBot="1">
      <c r="B48" s="43" t="s">
        <v>167</v>
      </c>
      <c r="C48" s="43"/>
      <c r="D48" s="43"/>
      <c r="E48" s="35">
        <f>E42+E46</f>
        <v>9709082.2200000007</v>
      </c>
      <c r="F48" s="43"/>
      <c r="G48" s="35"/>
      <c r="H48" s="35"/>
      <c r="I48" s="61">
        <f>I42+I46</f>
        <v>11899046.33</v>
      </c>
      <c r="J48" s="47"/>
      <c r="K48" s="1"/>
      <c r="L48" s="1"/>
      <c r="M48" s="1"/>
      <c r="N48" s="1"/>
      <c r="O48" s="64">
        <f>O21</f>
        <v>9709082.2200000007</v>
      </c>
      <c r="P48" s="3"/>
      <c r="Q48" s="64">
        <f>+Q21+Q43</f>
        <v>11899046.33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:47" s="44" customFormat="1" ht="13.5" thickTop="1">
      <c r="G49" s="3"/>
      <c r="H49" s="3"/>
      <c r="I49" s="3"/>
      <c r="J49" s="5"/>
      <c r="K49" s="1"/>
      <c r="L49" s="1"/>
      <c r="M49" s="1"/>
      <c r="N49" s="1"/>
      <c r="O49" s="1"/>
      <c r="P49" s="3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2:47" s="44" customFormat="1">
      <c r="E50" s="3">
        <f ca="1">+E46-IΣΟΛ.11!H53</f>
        <v>100004.40000000037</v>
      </c>
      <c r="G50" s="3"/>
      <c r="H50" s="3"/>
      <c r="I50" s="3"/>
      <c r="J50" s="1"/>
      <c r="K50" s="1"/>
      <c r="L50" s="1"/>
      <c r="M50" s="1"/>
      <c r="N50" s="1"/>
      <c r="O50" s="1"/>
      <c r="P50" s="3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2:47" s="44" customFormat="1">
      <c r="G51" s="3"/>
      <c r="H51" s="3"/>
      <c r="I51" s="3"/>
      <c r="J51" s="1"/>
      <c r="K51" s="1"/>
      <c r="L51" s="1"/>
      <c r="M51" s="1"/>
      <c r="N51" s="1"/>
      <c r="O51" s="1"/>
      <c r="P51" s="3"/>
      <c r="Q51" s="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:47" s="44" customFormat="1">
      <c r="B52" s="3"/>
      <c r="G52" s="3"/>
      <c r="H52" s="3"/>
      <c r="I52" s="3"/>
      <c r="J52" s="1"/>
      <c r="K52" s="1"/>
      <c r="L52" s="1"/>
      <c r="M52" s="1"/>
      <c r="N52" s="1"/>
      <c r="O52" s="1"/>
      <c r="P52" s="3"/>
      <c r="Q52" s="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:47" s="44" customFormat="1">
      <c r="G53" s="3">
        <f>O48-E42</f>
        <v>106703.40000000037</v>
      </c>
      <c r="H53" s="3"/>
      <c r="I53" s="3"/>
      <c r="J53" s="1"/>
      <c r="K53" s="1"/>
      <c r="L53" s="1"/>
      <c r="M53" s="1"/>
      <c r="N53" s="1"/>
      <c r="O53" s="1"/>
      <c r="P53" s="3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:47" s="44" customFormat="1">
      <c r="G54" s="3"/>
      <c r="H54" s="3"/>
      <c r="I54" s="3"/>
      <c r="J54" s="1"/>
      <c r="K54" s="1"/>
      <c r="L54" s="1"/>
      <c r="M54" s="1"/>
      <c r="N54" s="1"/>
      <c r="O54" s="1"/>
      <c r="P54" s="3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2:47" s="44" customFormat="1">
      <c r="G55" s="3"/>
      <c r="H55" s="3"/>
      <c r="I55" s="3"/>
      <c r="J55" s="1"/>
      <c r="K55" s="1"/>
      <c r="L55" s="1"/>
      <c r="M55" s="1"/>
      <c r="N55" s="1"/>
      <c r="O55" s="1"/>
      <c r="P55" s="3"/>
      <c r="Q55" s="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2:47" s="44" customFormat="1">
      <c r="G56" s="3"/>
      <c r="H56" s="3"/>
      <c r="I56" s="3"/>
      <c r="J56" s="1"/>
      <c r="K56" s="1"/>
      <c r="L56" s="1"/>
      <c r="M56" s="1"/>
      <c r="N56" s="1"/>
      <c r="O56" s="1"/>
      <c r="P56" s="3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2:47" s="44" customFormat="1">
      <c r="G57" s="3"/>
      <c r="H57" s="3"/>
      <c r="I57" s="3"/>
      <c r="J57" s="1"/>
      <c r="K57" s="1"/>
      <c r="L57" s="1"/>
      <c r="M57" s="1"/>
      <c r="N57" s="1"/>
      <c r="O57" s="1"/>
      <c r="P57" s="3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2:47" s="44" customFormat="1">
      <c r="G58" s="3"/>
      <c r="H58" s="3"/>
      <c r="I58" s="3"/>
      <c r="J58" s="1"/>
      <c r="K58" s="1"/>
      <c r="L58" s="1"/>
      <c r="M58" s="1"/>
      <c r="N58" s="1"/>
      <c r="O58" s="1"/>
      <c r="P58" s="3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2:47" s="44" customFormat="1">
      <c r="G59" s="3"/>
      <c r="H59" s="3"/>
      <c r="I59" s="3"/>
      <c r="J59" s="1"/>
      <c r="K59" s="1"/>
      <c r="L59" s="1"/>
      <c r="M59" s="1"/>
      <c r="N59" s="1"/>
      <c r="O59" s="1"/>
      <c r="P59" s="3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2:47" s="44" customFormat="1">
      <c r="G60" s="3"/>
      <c r="H60" s="3"/>
      <c r="I60" s="3"/>
      <c r="J60" s="1"/>
      <c r="K60" s="1"/>
      <c r="L60" s="1"/>
      <c r="M60" s="1"/>
      <c r="N60" s="1"/>
      <c r="O60" s="1"/>
      <c r="P60" s="3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2:47" s="44" customFormat="1">
      <c r="G61" s="3"/>
      <c r="H61" s="3"/>
      <c r="I61" s="3"/>
      <c r="J61" s="1"/>
      <c r="K61" s="1"/>
      <c r="L61" s="1"/>
      <c r="M61" s="1"/>
      <c r="N61" s="1"/>
      <c r="O61" s="1"/>
      <c r="P61" s="3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2:47" s="44" customFormat="1">
      <c r="G62" s="3"/>
      <c r="H62" s="3"/>
      <c r="I62" s="3"/>
      <c r="J62" s="1"/>
      <c r="K62" s="1"/>
      <c r="L62" s="1"/>
      <c r="M62" s="1"/>
      <c r="N62" s="1"/>
      <c r="O62" s="1"/>
      <c r="P62" s="3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2:47" s="44" customFormat="1">
      <c r="G63" s="3"/>
      <c r="H63" s="3"/>
      <c r="I63" s="3"/>
      <c r="J63" s="1"/>
      <c r="K63" s="1"/>
      <c r="L63" s="1"/>
      <c r="M63" s="1"/>
      <c r="N63" s="1"/>
      <c r="O63" s="1"/>
      <c r="P63" s="3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2:47" s="44" customFormat="1">
      <c r="G64" s="3"/>
      <c r="H64" s="3"/>
      <c r="I64" s="3"/>
      <c r="J64" s="1"/>
      <c r="K64" s="1"/>
      <c r="L64" s="1"/>
      <c r="M64" s="1"/>
      <c r="N64" s="1"/>
      <c r="O64" s="1"/>
      <c r="P64" s="3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7:47" s="44" customFormat="1">
      <c r="G65" s="3"/>
      <c r="H65" s="3"/>
      <c r="I65" s="3"/>
      <c r="J65" s="1"/>
      <c r="K65" s="1"/>
      <c r="L65" s="1"/>
      <c r="M65" s="1"/>
      <c r="N65" s="1"/>
      <c r="O65" s="1"/>
      <c r="P65" s="3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7:47" s="44" customFormat="1">
      <c r="G66" s="3"/>
      <c r="H66" s="3"/>
      <c r="I66" s="3"/>
      <c r="J66" s="1"/>
      <c r="K66" s="1"/>
      <c r="L66" s="1"/>
      <c r="M66" s="1"/>
      <c r="N66" s="1"/>
      <c r="O66" s="1"/>
      <c r="P66" s="3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7:47" s="44" customFormat="1">
      <c r="G67" s="3"/>
      <c r="H67" s="3"/>
      <c r="I67" s="3"/>
      <c r="J67" s="1"/>
      <c r="K67" s="1"/>
      <c r="L67" s="1"/>
      <c r="M67" s="1"/>
      <c r="N67" s="1"/>
      <c r="O67" s="1"/>
      <c r="P67" s="3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7:47" s="44" customFormat="1">
      <c r="G68" s="3"/>
      <c r="H68" s="3"/>
      <c r="I68" s="3"/>
      <c r="J68" s="1"/>
      <c r="K68" s="1"/>
      <c r="L68" s="1"/>
      <c r="M68" s="1"/>
      <c r="N68" s="1"/>
      <c r="O68" s="1"/>
      <c r="P68" s="3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7:47" s="44" customFormat="1">
      <c r="G69" s="3"/>
      <c r="H69" s="3"/>
      <c r="I69" s="3"/>
      <c r="J69" s="1"/>
      <c r="K69" s="1"/>
      <c r="L69" s="1"/>
      <c r="M69" s="1"/>
      <c r="N69" s="1"/>
      <c r="O69" s="1"/>
      <c r="P69" s="3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7:47" s="44" customFormat="1">
      <c r="G70" s="3"/>
      <c r="H70" s="3"/>
      <c r="I70" s="3"/>
      <c r="J70" s="1"/>
      <c r="K70" s="1"/>
      <c r="L70" s="1"/>
      <c r="M70" s="1"/>
      <c r="N70" s="1"/>
      <c r="O70" s="1"/>
      <c r="P70" s="3"/>
      <c r="Q70" s="3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7:47" s="44" customFormat="1">
      <c r="G71" s="3"/>
      <c r="H71" s="3"/>
      <c r="I71" s="3"/>
      <c r="J71" s="1"/>
      <c r="K71" s="1"/>
      <c r="L71" s="1"/>
      <c r="M71" s="1"/>
      <c r="N71" s="1"/>
      <c r="O71" s="1"/>
      <c r="P71" s="3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7:47" s="44" customFormat="1">
      <c r="G72" s="3"/>
      <c r="H72" s="3"/>
      <c r="I72" s="3"/>
      <c r="J72" s="1"/>
      <c r="K72" s="1"/>
      <c r="L72" s="1"/>
      <c r="M72" s="1"/>
      <c r="N72" s="1"/>
      <c r="O72" s="1"/>
      <c r="P72" s="3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7:47" s="44" customFormat="1">
      <c r="G73" s="3"/>
      <c r="H73" s="3"/>
      <c r="I73" s="3"/>
      <c r="J73" s="1"/>
      <c r="K73" s="1"/>
      <c r="L73" s="1"/>
      <c r="M73" s="1"/>
      <c r="N73" s="1"/>
      <c r="O73" s="1"/>
      <c r="P73" s="3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7:47" s="44" customFormat="1">
      <c r="G74" s="3"/>
      <c r="H74" s="3"/>
      <c r="I74" s="3"/>
      <c r="J74" s="1"/>
      <c r="K74" s="1"/>
      <c r="L74" s="1"/>
      <c r="M74" s="1"/>
      <c r="N74" s="1"/>
      <c r="O74" s="1"/>
      <c r="P74" s="3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7:47" s="44" customFormat="1">
      <c r="G75" s="3"/>
      <c r="H75" s="3"/>
      <c r="I75" s="3"/>
      <c r="J75" s="1"/>
      <c r="K75" s="1"/>
      <c r="L75" s="1"/>
      <c r="M75" s="1"/>
      <c r="N75" s="1"/>
      <c r="O75" s="1"/>
      <c r="P75" s="3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7:47" s="44" customFormat="1">
      <c r="G76" s="3"/>
      <c r="H76" s="3"/>
      <c r="I76" s="3"/>
      <c r="J76" s="1"/>
      <c r="K76" s="1"/>
      <c r="L76" s="1"/>
      <c r="M76" s="1"/>
      <c r="N76" s="1"/>
      <c r="O76" s="1"/>
      <c r="P76" s="3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7:47" s="44" customFormat="1">
      <c r="G77" s="3"/>
      <c r="H77" s="3"/>
      <c r="I77" s="3"/>
      <c r="J77" s="1"/>
      <c r="K77" s="1"/>
      <c r="L77" s="1"/>
      <c r="M77" s="1"/>
      <c r="N77" s="1"/>
      <c r="O77" s="1"/>
      <c r="P77" s="3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7:47" s="44" customFormat="1">
      <c r="G78" s="3"/>
      <c r="H78" s="3"/>
      <c r="I78" s="3"/>
      <c r="J78" s="1"/>
      <c r="K78" s="1"/>
      <c r="L78" s="1"/>
      <c r="M78" s="1"/>
      <c r="N78" s="1"/>
      <c r="O78" s="1"/>
      <c r="P78" s="3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7:47" s="44" customFormat="1">
      <c r="G79" s="3"/>
      <c r="H79" s="3"/>
      <c r="I79" s="3"/>
      <c r="J79" s="1"/>
      <c r="K79" s="1"/>
      <c r="L79" s="1"/>
      <c r="M79" s="1"/>
      <c r="N79" s="1"/>
      <c r="O79" s="1"/>
      <c r="P79" s="3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7:47" s="44" customFormat="1">
      <c r="G80" s="3"/>
      <c r="H80" s="3"/>
      <c r="I80" s="3"/>
      <c r="J80" s="1"/>
      <c r="K80" s="1"/>
      <c r="L80" s="1"/>
      <c r="M80" s="1"/>
      <c r="N80" s="1"/>
      <c r="O80" s="1"/>
      <c r="P80" s="3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7:47" s="44" customFormat="1">
      <c r="G81" s="3"/>
      <c r="H81" s="3"/>
      <c r="I81" s="3"/>
      <c r="J81" s="1"/>
      <c r="K81" s="1"/>
      <c r="L81" s="1"/>
      <c r="M81" s="1"/>
      <c r="N81" s="1"/>
      <c r="O81" s="1"/>
      <c r="P81" s="3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7:47" s="44" customFormat="1">
      <c r="G82" s="3"/>
      <c r="H82" s="3"/>
      <c r="I82" s="3"/>
      <c r="J82" s="1"/>
      <c r="K82" s="1"/>
      <c r="L82" s="1"/>
      <c r="M82" s="1"/>
      <c r="N82" s="1"/>
      <c r="O82" s="1"/>
      <c r="P82" s="3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7:47" s="44" customFormat="1">
      <c r="G83" s="3"/>
      <c r="H83" s="3"/>
      <c r="I83" s="3"/>
      <c r="J83" s="1"/>
      <c r="K83" s="1"/>
      <c r="L83" s="1"/>
      <c r="M83" s="1"/>
      <c r="N83" s="1"/>
      <c r="O83" s="1"/>
      <c r="P83" s="3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7:47" s="44" customFormat="1">
      <c r="G84" s="3"/>
      <c r="H84" s="3"/>
      <c r="I84" s="3"/>
      <c r="J84" s="1"/>
      <c r="K84" s="1"/>
      <c r="L84" s="1"/>
      <c r="M84" s="1"/>
      <c r="N84" s="1"/>
      <c r="O84" s="1"/>
      <c r="P84" s="3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7:47" s="44" customFormat="1">
      <c r="G85" s="3"/>
      <c r="H85" s="3"/>
      <c r="I85" s="3"/>
      <c r="J85" s="1"/>
      <c r="K85" s="1"/>
      <c r="L85" s="1"/>
      <c r="M85" s="1"/>
      <c r="N85" s="1"/>
      <c r="O85" s="1"/>
      <c r="P85" s="3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7:47" s="44" customFormat="1">
      <c r="G86" s="3"/>
      <c r="H86" s="3"/>
      <c r="I86" s="3"/>
      <c r="J86" s="1"/>
      <c r="K86" s="1"/>
      <c r="L86" s="1"/>
      <c r="M86" s="1"/>
      <c r="N86" s="1"/>
      <c r="O86" s="1"/>
      <c r="P86" s="3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7:47" s="44" customFormat="1">
      <c r="G87" s="3"/>
      <c r="H87" s="3"/>
      <c r="I87" s="3"/>
      <c r="J87" s="1"/>
      <c r="K87" s="1"/>
      <c r="L87" s="1"/>
      <c r="M87" s="1"/>
      <c r="N87" s="1"/>
      <c r="O87" s="1"/>
      <c r="P87" s="3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7:47" s="44" customFormat="1">
      <c r="G88" s="3"/>
      <c r="H88" s="3"/>
      <c r="I88" s="3"/>
      <c r="J88" s="1"/>
      <c r="K88" s="1"/>
      <c r="L88" s="1"/>
      <c r="M88" s="1"/>
      <c r="N88" s="1"/>
      <c r="O88" s="1"/>
      <c r="P88" s="3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7:47" s="44" customFormat="1">
      <c r="G89" s="3"/>
      <c r="H89" s="3"/>
      <c r="I89" s="3"/>
      <c r="J89" s="1"/>
      <c r="K89" s="1"/>
      <c r="L89" s="1"/>
      <c r="M89" s="1"/>
      <c r="N89" s="1"/>
      <c r="O89" s="1"/>
      <c r="P89" s="3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7:47" s="44" customFormat="1">
      <c r="G90" s="3"/>
      <c r="H90" s="3"/>
      <c r="I90" s="3"/>
      <c r="J90" s="1"/>
      <c r="K90" s="1"/>
      <c r="L90" s="1"/>
      <c r="M90" s="1"/>
      <c r="N90" s="1"/>
      <c r="O90" s="1"/>
      <c r="P90" s="3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7:47" s="44" customFormat="1">
      <c r="G91" s="3"/>
      <c r="H91" s="3"/>
      <c r="I91" s="3"/>
      <c r="J91" s="1"/>
      <c r="K91" s="1"/>
      <c r="L91" s="1"/>
      <c r="M91" s="1"/>
      <c r="N91" s="1"/>
      <c r="O91" s="1"/>
      <c r="P91" s="3"/>
      <c r="Q91" s="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7:47" s="44" customFormat="1">
      <c r="G92" s="3"/>
      <c r="H92" s="3"/>
      <c r="I92" s="3"/>
      <c r="J92" s="1"/>
      <c r="K92" s="1"/>
      <c r="L92" s="1"/>
      <c r="M92" s="1"/>
      <c r="N92" s="1"/>
      <c r="O92" s="1"/>
      <c r="P92" s="3"/>
      <c r="Q92" s="3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7:47" s="44" customFormat="1">
      <c r="G93" s="3"/>
      <c r="H93" s="3"/>
      <c r="I93" s="3"/>
      <c r="J93" s="1"/>
      <c r="K93" s="1"/>
      <c r="L93" s="1"/>
      <c r="M93" s="1"/>
      <c r="N93" s="1"/>
      <c r="O93" s="1"/>
      <c r="P93" s="3"/>
      <c r="Q93" s="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7:47" s="44" customFormat="1">
      <c r="G94" s="3"/>
      <c r="H94" s="3"/>
      <c r="I94" s="3"/>
      <c r="J94" s="1"/>
      <c r="K94" s="1"/>
      <c r="L94" s="1"/>
      <c r="M94" s="1"/>
      <c r="N94" s="1"/>
      <c r="O94" s="1"/>
      <c r="P94" s="3"/>
      <c r="Q94" s="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7:47" s="44" customFormat="1">
      <c r="G95" s="3"/>
      <c r="H95" s="3"/>
      <c r="I95" s="3"/>
      <c r="J95" s="1"/>
      <c r="K95" s="1"/>
      <c r="L95" s="1"/>
      <c r="M95" s="1"/>
      <c r="N95" s="1"/>
      <c r="O95" s="1"/>
      <c r="P95" s="3"/>
      <c r="Q95" s="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7:47" s="44" customFormat="1">
      <c r="G96" s="3"/>
      <c r="H96" s="3"/>
      <c r="I96" s="3"/>
      <c r="J96" s="1"/>
      <c r="K96" s="1"/>
      <c r="L96" s="1"/>
      <c r="M96" s="1"/>
      <c r="N96" s="1"/>
      <c r="O96" s="1"/>
      <c r="P96" s="3"/>
      <c r="Q96" s="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0:47">
      <c r="J97" s="14"/>
      <c r="K97" s="14"/>
      <c r="L97" s="14"/>
      <c r="M97" s="14"/>
      <c r="N97" s="14"/>
      <c r="O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0:47">
      <c r="J98" s="14"/>
      <c r="K98" s="14"/>
      <c r="L98" s="14"/>
      <c r="M98" s="14"/>
      <c r="N98" s="14"/>
      <c r="O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0:47">
      <c r="J99" s="14"/>
      <c r="K99" s="14"/>
      <c r="L99" s="14"/>
      <c r="M99" s="14"/>
      <c r="N99" s="14"/>
      <c r="O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0:47">
      <c r="J100" s="14"/>
      <c r="K100" s="14"/>
      <c r="L100" s="14"/>
      <c r="M100" s="14"/>
      <c r="N100" s="14"/>
      <c r="O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0:47">
      <c r="J101" s="14"/>
      <c r="K101" s="14"/>
      <c r="L101" s="14"/>
      <c r="M101" s="14"/>
      <c r="N101" s="14"/>
      <c r="O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0:47">
      <c r="J102" s="14"/>
      <c r="K102" s="14"/>
      <c r="L102" s="14"/>
      <c r="M102" s="14"/>
      <c r="N102" s="14"/>
      <c r="O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</row>
    <row r="103" spans="10:47">
      <c r="J103" s="14"/>
      <c r="K103" s="14"/>
      <c r="L103" s="14"/>
      <c r="M103" s="14"/>
      <c r="N103" s="14"/>
      <c r="O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</row>
    <row r="104" spans="10:47">
      <c r="J104" s="14"/>
      <c r="K104" s="14"/>
      <c r="L104" s="14"/>
      <c r="M104" s="14"/>
      <c r="N104" s="14"/>
      <c r="O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</row>
    <row r="105" spans="10:47">
      <c r="J105" s="14"/>
      <c r="K105" s="14"/>
      <c r="L105" s="14"/>
      <c r="M105" s="14"/>
      <c r="N105" s="14"/>
      <c r="O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</row>
    <row r="106" spans="10:47">
      <c r="J106" s="14"/>
      <c r="K106" s="14"/>
      <c r="L106" s="14"/>
      <c r="M106" s="14"/>
      <c r="N106" s="14"/>
      <c r="O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</row>
    <row r="107" spans="10:47">
      <c r="J107" s="14"/>
      <c r="K107" s="14"/>
      <c r="L107" s="14"/>
      <c r="M107" s="14"/>
      <c r="N107" s="14"/>
      <c r="O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</row>
    <row r="108" spans="10:47">
      <c r="J108" s="14"/>
      <c r="K108" s="14"/>
      <c r="L108" s="14"/>
      <c r="M108" s="14"/>
      <c r="N108" s="14"/>
      <c r="O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</row>
    <row r="109" spans="10:47">
      <c r="J109" s="14"/>
      <c r="K109" s="14"/>
      <c r="L109" s="14"/>
      <c r="M109" s="14"/>
      <c r="N109" s="14"/>
      <c r="O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</row>
    <row r="110" spans="10:47">
      <c r="J110" s="14"/>
      <c r="K110" s="14"/>
      <c r="L110" s="14"/>
      <c r="M110" s="14"/>
      <c r="N110" s="14"/>
      <c r="O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0:47">
      <c r="J111" s="14"/>
      <c r="K111" s="14"/>
      <c r="L111" s="14"/>
      <c r="M111" s="14"/>
      <c r="N111" s="14"/>
      <c r="O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spans="10:47">
      <c r="J112" s="14"/>
      <c r="K112" s="14"/>
      <c r="L112" s="14"/>
      <c r="M112" s="14"/>
      <c r="N112" s="14"/>
      <c r="O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</row>
    <row r="113" spans="10:47">
      <c r="J113" s="14"/>
      <c r="K113" s="14"/>
      <c r="L113" s="14"/>
      <c r="M113" s="14"/>
      <c r="N113" s="14"/>
      <c r="O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</row>
    <row r="114" spans="10:47">
      <c r="J114" s="14"/>
      <c r="K114" s="14"/>
      <c r="L114" s="14"/>
      <c r="M114" s="14"/>
      <c r="N114" s="14"/>
      <c r="O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</row>
    <row r="115" spans="10:47">
      <c r="J115" s="14"/>
      <c r="K115" s="14"/>
      <c r="L115" s="14"/>
      <c r="M115" s="14"/>
      <c r="N115" s="14"/>
      <c r="O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</row>
    <row r="116" spans="10:47">
      <c r="J116" s="14"/>
      <c r="K116" s="14"/>
      <c r="L116" s="14"/>
      <c r="M116" s="14"/>
      <c r="N116" s="14"/>
      <c r="O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</row>
    <row r="117" spans="10:47">
      <c r="J117" s="14"/>
      <c r="K117" s="14"/>
      <c r="L117" s="14"/>
      <c r="M117" s="14"/>
      <c r="N117" s="14"/>
      <c r="O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</row>
    <row r="118" spans="10:47">
      <c r="J118" s="14"/>
      <c r="K118" s="14"/>
      <c r="L118" s="14"/>
      <c r="M118" s="14"/>
      <c r="N118" s="14"/>
      <c r="O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</row>
    <row r="119" spans="10:47">
      <c r="J119" s="14"/>
      <c r="K119" s="14"/>
      <c r="L119" s="14"/>
      <c r="M119" s="14"/>
      <c r="N119" s="14"/>
      <c r="O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</row>
    <row r="120" spans="10:47">
      <c r="J120" s="14"/>
      <c r="K120" s="14"/>
      <c r="L120" s="14"/>
      <c r="M120" s="14"/>
      <c r="N120" s="14"/>
      <c r="O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</row>
    <row r="121" spans="10:47">
      <c r="J121" s="14"/>
      <c r="K121" s="14"/>
      <c r="L121" s="14"/>
      <c r="M121" s="14"/>
      <c r="N121" s="14"/>
      <c r="O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</row>
    <row r="122" spans="10:47">
      <c r="J122" s="14"/>
      <c r="K122" s="14"/>
      <c r="L122" s="14"/>
      <c r="M122" s="14"/>
      <c r="N122" s="14"/>
      <c r="O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</row>
    <row r="123" spans="10:47">
      <c r="J123" s="14"/>
      <c r="K123" s="14"/>
      <c r="L123" s="14"/>
      <c r="M123" s="14"/>
      <c r="N123" s="14"/>
      <c r="O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</row>
    <row r="124" spans="10:47">
      <c r="J124" s="14"/>
      <c r="K124" s="14"/>
      <c r="L124" s="14"/>
      <c r="M124" s="14"/>
      <c r="N124" s="14"/>
      <c r="O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</row>
    <row r="125" spans="10:47">
      <c r="J125" s="14"/>
      <c r="K125" s="14"/>
      <c r="L125" s="14"/>
      <c r="M125" s="14"/>
      <c r="N125" s="14"/>
      <c r="O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10:47">
      <c r="J126" s="14"/>
      <c r="K126" s="14"/>
      <c r="L126" s="14"/>
      <c r="M126" s="14"/>
      <c r="N126" s="14"/>
      <c r="O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10:47">
      <c r="J127" s="14"/>
      <c r="K127" s="14"/>
      <c r="L127" s="14"/>
      <c r="M127" s="14"/>
      <c r="N127" s="14"/>
      <c r="O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10:47">
      <c r="J128" s="14"/>
      <c r="K128" s="14"/>
      <c r="L128" s="14"/>
      <c r="M128" s="14"/>
      <c r="N128" s="14"/>
      <c r="O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10:47">
      <c r="J129" s="14"/>
      <c r="K129" s="14"/>
      <c r="L129" s="14"/>
      <c r="M129" s="14"/>
      <c r="N129" s="14"/>
      <c r="O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10:47">
      <c r="J130" s="14"/>
      <c r="K130" s="14"/>
      <c r="L130" s="14"/>
      <c r="M130" s="14"/>
      <c r="N130" s="14"/>
      <c r="O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10:47">
      <c r="J131" s="14"/>
      <c r="K131" s="14"/>
      <c r="L131" s="14"/>
      <c r="M131" s="14"/>
      <c r="N131" s="14"/>
      <c r="O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</row>
    <row r="132" spans="10:47">
      <c r="J132" s="14"/>
      <c r="K132" s="14"/>
      <c r="L132" s="14"/>
      <c r="M132" s="14"/>
      <c r="N132" s="14"/>
      <c r="O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10:47">
      <c r="J133" s="14"/>
      <c r="K133" s="14"/>
      <c r="L133" s="14"/>
      <c r="M133" s="14"/>
      <c r="N133" s="14"/>
      <c r="O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</row>
    <row r="134" spans="10:47">
      <c r="J134" s="14"/>
      <c r="K134" s="14"/>
      <c r="L134" s="14"/>
      <c r="M134" s="14"/>
      <c r="N134" s="14"/>
      <c r="O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</row>
    <row r="135" spans="10:47">
      <c r="J135" s="14"/>
      <c r="K135" s="14"/>
      <c r="L135" s="14"/>
      <c r="M135" s="14"/>
      <c r="N135" s="14"/>
      <c r="O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</row>
    <row r="136" spans="10:47">
      <c r="J136" s="14"/>
      <c r="K136" s="14"/>
      <c r="L136" s="14"/>
      <c r="M136" s="14"/>
      <c r="N136" s="14"/>
      <c r="O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</row>
    <row r="137" spans="10:47">
      <c r="J137" s="14"/>
      <c r="K137" s="14"/>
      <c r="L137" s="14"/>
      <c r="M137" s="14"/>
      <c r="N137" s="14"/>
      <c r="O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</row>
    <row r="138" spans="10:47">
      <c r="J138" s="14"/>
      <c r="K138" s="14"/>
      <c r="L138" s="14"/>
      <c r="M138" s="14"/>
      <c r="N138" s="14"/>
      <c r="O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</row>
    <row r="139" spans="10:47">
      <c r="J139" s="14"/>
      <c r="K139" s="14"/>
      <c r="L139" s="14"/>
      <c r="M139" s="14"/>
      <c r="N139" s="14"/>
      <c r="O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</row>
    <row r="140" spans="10:47">
      <c r="J140" s="14"/>
      <c r="K140" s="14"/>
      <c r="L140" s="14"/>
      <c r="M140" s="14"/>
      <c r="N140" s="14"/>
      <c r="O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</row>
    <row r="141" spans="10:47">
      <c r="J141" s="14"/>
      <c r="K141" s="14"/>
      <c r="L141" s="14"/>
      <c r="M141" s="14"/>
      <c r="N141" s="14"/>
      <c r="O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</row>
    <row r="142" spans="10:47">
      <c r="J142" s="14"/>
      <c r="K142" s="14"/>
      <c r="L142" s="14"/>
      <c r="M142" s="14"/>
      <c r="N142" s="14"/>
      <c r="O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</row>
    <row r="143" spans="10:47">
      <c r="J143" s="14"/>
      <c r="K143" s="14"/>
      <c r="L143" s="14"/>
      <c r="M143" s="14"/>
      <c r="N143" s="14"/>
      <c r="O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</row>
    <row r="144" spans="10:47">
      <c r="J144" s="14"/>
      <c r="K144" s="14"/>
      <c r="L144" s="14"/>
      <c r="M144" s="14"/>
      <c r="N144" s="14"/>
      <c r="O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</row>
    <row r="145" spans="10:47">
      <c r="J145" s="14"/>
      <c r="K145" s="14"/>
      <c r="L145" s="14"/>
      <c r="M145" s="14"/>
      <c r="N145" s="14"/>
      <c r="O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</row>
    <row r="146" spans="10:47">
      <c r="J146" s="14"/>
      <c r="K146" s="14"/>
      <c r="L146" s="14"/>
      <c r="M146" s="14"/>
      <c r="N146" s="14"/>
      <c r="O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</row>
    <row r="147" spans="10:47">
      <c r="J147" s="14"/>
      <c r="K147" s="14"/>
      <c r="L147" s="14"/>
      <c r="M147" s="14"/>
      <c r="N147" s="14"/>
      <c r="O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</row>
    <row r="148" spans="10:47">
      <c r="J148" s="14"/>
      <c r="K148" s="14"/>
      <c r="L148" s="14"/>
      <c r="M148" s="14"/>
      <c r="N148" s="14"/>
      <c r="O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</row>
    <row r="149" spans="10:47">
      <c r="J149" s="14"/>
      <c r="K149" s="14"/>
      <c r="L149" s="14"/>
      <c r="M149" s="14"/>
      <c r="N149" s="14"/>
      <c r="O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</row>
    <row r="150" spans="10:47">
      <c r="J150" s="14"/>
      <c r="K150" s="14"/>
      <c r="L150" s="14"/>
      <c r="M150" s="14"/>
      <c r="N150" s="14"/>
      <c r="O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</row>
    <row r="151" spans="10:47">
      <c r="J151" s="14"/>
      <c r="K151" s="14"/>
      <c r="L151" s="14"/>
      <c r="M151" s="14"/>
      <c r="N151" s="14"/>
      <c r="O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</row>
    <row r="152" spans="10:47">
      <c r="J152" s="14"/>
      <c r="K152" s="14"/>
      <c r="L152" s="14"/>
      <c r="M152" s="14"/>
      <c r="N152" s="14"/>
      <c r="O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</row>
    <row r="153" spans="10:47">
      <c r="J153" s="14"/>
      <c r="K153" s="14"/>
      <c r="L153" s="14"/>
      <c r="M153" s="14"/>
      <c r="N153" s="14"/>
      <c r="O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</row>
    <row r="154" spans="10:47">
      <c r="J154" s="14"/>
      <c r="K154" s="14"/>
      <c r="L154" s="14"/>
      <c r="M154" s="14"/>
      <c r="N154" s="14"/>
      <c r="O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</row>
    <row r="155" spans="10:47">
      <c r="J155" s="14"/>
      <c r="K155" s="14"/>
      <c r="L155" s="14"/>
      <c r="M155" s="14"/>
      <c r="N155" s="14"/>
      <c r="O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</row>
    <row r="156" spans="10:47">
      <c r="J156" s="14"/>
      <c r="K156" s="14"/>
      <c r="L156" s="14"/>
      <c r="M156" s="14"/>
      <c r="N156" s="14"/>
      <c r="O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</row>
    <row r="157" spans="10:47">
      <c r="J157" s="14"/>
      <c r="K157" s="14"/>
      <c r="L157" s="14"/>
      <c r="M157" s="14"/>
      <c r="N157" s="14"/>
      <c r="O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</row>
    <row r="158" spans="10:47">
      <c r="J158" s="14"/>
      <c r="K158" s="14"/>
      <c r="L158" s="14"/>
      <c r="M158" s="14"/>
      <c r="N158" s="14"/>
      <c r="O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</row>
    <row r="159" spans="10:47">
      <c r="J159" s="14"/>
      <c r="K159" s="14"/>
      <c r="L159" s="14"/>
      <c r="M159" s="14"/>
      <c r="N159" s="14"/>
      <c r="O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</row>
    <row r="160" spans="10:47">
      <c r="J160" s="14"/>
      <c r="K160" s="14"/>
      <c r="L160" s="14"/>
      <c r="M160" s="14"/>
      <c r="N160" s="14"/>
      <c r="O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</row>
    <row r="161" spans="10:47">
      <c r="J161" s="14"/>
      <c r="K161" s="14"/>
      <c r="L161" s="14"/>
      <c r="M161" s="14"/>
      <c r="N161" s="14"/>
      <c r="O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</row>
    <row r="162" spans="10:47">
      <c r="J162" s="14"/>
      <c r="K162" s="14"/>
      <c r="L162" s="14"/>
      <c r="M162" s="14"/>
      <c r="N162" s="14"/>
      <c r="O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</row>
    <row r="163" spans="10:47">
      <c r="J163" s="14"/>
      <c r="K163" s="14"/>
      <c r="L163" s="14"/>
      <c r="M163" s="14"/>
      <c r="N163" s="14"/>
      <c r="O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</row>
    <row r="164" spans="10:47">
      <c r="J164" s="14"/>
      <c r="K164" s="14"/>
      <c r="L164" s="14"/>
      <c r="M164" s="14"/>
      <c r="N164" s="14"/>
      <c r="O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</row>
    <row r="165" spans="10:47">
      <c r="J165" s="14"/>
      <c r="K165" s="14"/>
      <c r="L165" s="14"/>
      <c r="M165" s="14"/>
      <c r="N165" s="14"/>
      <c r="O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</row>
    <row r="166" spans="10:47">
      <c r="J166" s="14"/>
      <c r="K166" s="14"/>
      <c r="L166" s="14"/>
      <c r="M166" s="14"/>
      <c r="N166" s="14"/>
      <c r="O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</row>
    <row r="167" spans="10:47">
      <c r="J167" s="14"/>
      <c r="K167" s="14"/>
      <c r="L167" s="14"/>
      <c r="M167" s="14"/>
      <c r="N167" s="14"/>
      <c r="O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</row>
    <row r="168" spans="10:47">
      <c r="J168" s="14"/>
      <c r="K168" s="14"/>
      <c r="L168" s="14"/>
      <c r="M168" s="14"/>
      <c r="N168" s="14"/>
      <c r="O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</row>
    <row r="169" spans="10:47">
      <c r="J169" s="14"/>
      <c r="K169" s="14"/>
      <c r="L169" s="14"/>
      <c r="M169" s="14"/>
      <c r="N169" s="14"/>
      <c r="O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</row>
    <row r="170" spans="10:47">
      <c r="J170" s="14"/>
      <c r="K170" s="14"/>
      <c r="L170" s="14"/>
      <c r="M170" s="14"/>
      <c r="N170" s="14"/>
      <c r="O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</row>
    <row r="171" spans="10:47">
      <c r="J171" s="14"/>
      <c r="K171" s="14"/>
      <c r="L171" s="14"/>
      <c r="M171" s="14"/>
      <c r="N171" s="14"/>
      <c r="O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</row>
    <row r="172" spans="10:47">
      <c r="J172" s="14"/>
      <c r="K172" s="14"/>
      <c r="L172" s="14"/>
      <c r="M172" s="14"/>
      <c r="N172" s="14"/>
      <c r="O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</row>
    <row r="173" spans="10:47">
      <c r="J173" s="14"/>
      <c r="K173" s="14"/>
      <c r="L173" s="14"/>
      <c r="M173" s="14"/>
      <c r="N173" s="14"/>
      <c r="O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</row>
    <row r="174" spans="10:47">
      <c r="J174" s="14"/>
      <c r="K174" s="14"/>
      <c r="L174" s="14"/>
      <c r="M174" s="14"/>
      <c r="N174" s="14"/>
      <c r="O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</row>
    <row r="175" spans="10:47">
      <c r="J175" s="14"/>
      <c r="K175" s="14"/>
      <c r="L175" s="14"/>
      <c r="M175" s="14"/>
      <c r="N175" s="14"/>
      <c r="O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</row>
    <row r="176" spans="10:47">
      <c r="J176" s="14"/>
      <c r="K176" s="14"/>
      <c r="L176" s="14"/>
      <c r="M176" s="14"/>
      <c r="N176" s="14"/>
      <c r="O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</row>
    <row r="177" spans="10:47">
      <c r="J177" s="14"/>
      <c r="K177" s="14"/>
      <c r="L177" s="14"/>
      <c r="M177" s="14"/>
      <c r="N177" s="14"/>
      <c r="O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</row>
    <row r="178" spans="10:47">
      <c r="J178" s="14"/>
      <c r="K178" s="14"/>
      <c r="L178" s="14"/>
      <c r="M178" s="14"/>
      <c r="N178" s="14"/>
      <c r="O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</row>
    <row r="179" spans="10:47">
      <c r="J179" s="14"/>
      <c r="K179" s="14"/>
      <c r="L179" s="14"/>
      <c r="M179" s="14"/>
      <c r="N179" s="14"/>
      <c r="O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</row>
    <row r="180" spans="10:47">
      <c r="J180" s="14"/>
      <c r="K180" s="14"/>
      <c r="L180" s="14"/>
      <c r="M180" s="14"/>
      <c r="N180" s="14"/>
      <c r="O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</row>
    <row r="181" spans="10:47">
      <c r="J181" s="14"/>
      <c r="K181" s="14"/>
      <c r="L181" s="14"/>
      <c r="M181" s="14"/>
      <c r="N181" s="14"/>
      <c r="O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</row>
    <row r="182" spans="10:47">
      <c r="J182" s="14"/>
      <c r="K182" s="14"/>
      <c r="L182" s="14"/>
      <c r="M182" s="14"/>
      <c r="N182" s="14"/>
      <c r="O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</row>
    <row r="183" spans="10:47">
      <c r="J183" s="14"/>
      <c r="K183" s="14"/>
      <c r="L183" s="14"/>
      <c r="M183" s="14"/>
      <c r="N183" s="14"/>
      <c r="O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</row>
    <row r="184" spans="10:47">
      <c r="J184" s="14"/>
      <c r="K184" s="14"/>
      <c r="L184" s="14"/>
      <c r="M184" s="14"/>
      <c r="N184" s="14"/>
      <c r="O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</row>
    <row r="185" spans="10:47">
      <c r="J185" s="14"/>
      <c r="K185" s="14"/>
      <c r="L185" s="14"/>
      <c r="M185" s="14"/>
      <c r="N185" s="14"/>
      <c r="O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</row>
    <row r="186" spans="10:47">
      <c r="J186" s="14"/>
      <c r="K186" s="14"/>
      <c r="L186" s="14"/>
      <c r="M186" s="14"/>
      <c r="N186" s="14"/>
      <c r="O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</row>
    <row r="187" spans="10:47">
      <c r="J187" s="14"/>
      <c r="K187" s="14"/>
      <c r="L187" s="14"/>
      <c r="M187" s="14"/>
      <c r="N187" s="14"/>
      <c r="O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</row>
    <row r="188" spans="10:47">
      <c r="J188" s="14"/>
      <c r="K188" s="14"/>
      <c r="L188" s="14"/>
      <c r="M188" s="14"/>
      <c r="N188" s="14"/>
      <c r="O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</row>
    <row r="189" spans="10:47">
      <c r="J189" s="14"/>
      <c r="K189" s="14"/>
      <c r="L189" s="14"/>
      <c r="M189" s="14"/>
      <c r="N189" s="14"/>
      <c r="O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</row>
    <row r="190" spans="10:47">
      <c r="J190" s="14"/>
      <c r="K190" s="14"/>
      <c r="L190" s="14"/>
      <c r="M190" s="14"/>
      <c r="N190" s="14"/>
      <c r="O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</row>
    <row r="191" spans="10:47">
      <c r="J191" s="14"/>
      <c r="K191" s="14"/>
      <c r="L191" s="14"/>
      <c r="M191" s="14"/>
      <c r="N191" s="14"/>
      <c r="O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</row>
    <row r="192" spans="10:47">
      <c r="J192" s="14"/>
      <c r="K192" s="14"/>
      <c r="L192" s="14"/>
      <c r="M192" s="14"/>
      <c r="N192" s="14"/>
      <c r="O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</row>
    <row r="193" spans="10:47">
      <c r="J193" s="14"/>
      <c r="K193" s="14"/>
      <c r="L193" s="14"/>
      <c r="M193" s="14"/>
      <c r="N193" s="14"/>
      <c r="O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</row>
    <row r="194" spans="10:47">
      <c r="J194" s="14"/>
      <c r="K194" s="14"/>
      <c r="L194" s="14"/>
      <c r="M194" s="14"/>
      <c r="N194" s="14"/>
      <c r="O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</row>
    <row r="195" spans="10:47">
      <c r="J195" s="14"/>
      <c r="K195" s="14"/>
      <c r="L195" s="14"/>
      <c r="M195" s="14"/>
      <c r="N195" s="14"/>
      <c r="O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</row>
    <row r="196" spans="10:47">
      <c r="J196" s="14"/>
      <c r="K196" s="14"/>
      <c r="L196" s="14"/>
      <c r="M196" s="14"/>
      <c r="N196" s="14"/>
      <c r="O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</row>
    <row r="197" spans="10:47">
      <c r="J197" s="14"/>
      <c r="K197" s="14"/>
      <c r="L197" s="14"/>
      <c r="M197" s="14"/>
      <c r="N197" s="14"/>
      <c r="O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</row>
    <row r="198" spans="10:47">
      <c r="J198" s="14"/>
      <c r="K198" s="14"/>
      <c r="L198" s="14"/>
      <c r="M198" s="14"/>
      <c r="N198" s="14"/>
      <c r="O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</row>
    <row r="199" spans="10:47">
      <c r="J199" s="14"/>
      <c r="K199" s="14"/>
      <c r="L199" s="14"/>
      <c r="M199" s="14"/>
      <c r="N199" s="14"/>
      <c r="O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</row>
    <row r="200" spans="10:47">
      <c r="J200" s="14"/>
      <c r="K200" s="14"/>
      <c r="L200" s="14"/>
      <c r="M200" s="14"/>
      <c r="N200" s="14"/>
      <c r="O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</row>
    <row r="201" spans="10:47">
      <c r="J201" s="14"/>
      <c r="K201" s="14"/>
      <c r="L201" s="14"/>
      <c r="M201" s="14"/>
      <c r="N201" s="14"/>
      <c r="O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</row>
    <row r="202" spans="10:47">
      <c r="J202" s="14"/>
      <c r="K202" s="14"/>
      <c r="L202" s="14"/>
      <c r="M202" s="14"/>
      <c r="N202" s="14"/>
      <c r="O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</row>
    <row r="203" spans="10:47">
      <c r="J203" s="14"/>
      <c r="K203" s="14"/>
      <c r="L203" s="14"/>
      <c r="M203" s="14"/>
      <c r="N203" s="14"/>
      <c r="O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</row>
    <row r="204" spans="10:47">
      <c r="J204" s="14"/>
      <c r="K204" s="14"/>
      <c r="L204" s="14"/>
      <c r="M204" s="14"/>
      <c r="N204" s="14"/>
      <c r="O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</row>
    <row r="205" spans="10:47">
      <c r="J205" s="14"/>
      <c r="K205" s="14"/>
      <c r="L205" s="14"/>
      <c r="M205" s="14"/>
      <c r="N205" s="14"/>
      <c r="O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</row>
    <row r="206" spans="10:47">
      <c r="J206" s="14"/>
      <c r="K206" s="14"/>
      <c r="L206" s="14"/>
      <c r="M206" s="14"/>
      <c r="N206" s="14"/>
      <c r="O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</row>
    <row r="207" spans="10:47">
      <c r="J207" s="14"/>
      <c r="K207" s="14"/>
      <c r="L207" s="14"/>
      <c r="M207" s="14"/>
      <c r="N207" s="14"/>
      <c r="O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</row>
    <row r="208" spans="10:47">
      <c r="J208" s="14"/>
      <c r="K208" s="14"/>
      <c r="L208" s="14"/>
      <c r="M208" s="14"/>
      <c r="N208" s="14"/>
      <c r="O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</row>
    <row r="209" spans="10:47">
      <c r="J209" s="14"/>
      <c r="K209" s="14"/>
      <c r="L209" s="14"/>
      <c r="M209" s="14"/>
      <c r="N209" s="14"/>
      <c r="O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</row>
    <row r="210" spans="10:47">
      <c r="J210" s="14"/>
      <c r="K210" s="14"/>
      <c r="L210" s="14"/>
      <c r="M210" s="14"/>
      <c r="N210" s="14"/>
      <c r="O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</row>
    <row r="211" spans="10:47">
      <c r="J211" s="14"/>
      <c r="K211" s="14"/>
      <c r="L211" s="14"/>
      <c r="M211" s="14"/>
      <c r="N211" s="14"/>
      <c r="O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</row>
    <row r="212" spans="10:47">
      <c r="J212" s="14"/>
      <c r="K212" s="14"/>
      <c r="L212" s="14"/>
      <c r="M212" s="14"/>
      <c r="N212" s="14"/>
      <c r="O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</row>
    <row r="213" spans="10:47">
      <c r="J213" s="14"/>
      <c r="K213" s="14"/>
      <c r="L213" s="14"/>
      <c r="M213" s="14"/>
      <c r="N213" s="14"/>
      <c r="O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</row>
    <row r="214" spans="10:47">
      <c r="J214" s="14"/>
      <c r="K214" s="14"/>
      <c r="L214" s="14"/>
      <c r="M214" s="14"/>
      <c r="N214" s="14"/>
      <c r="O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</row>
    <row r="215" spans="10:47">
      <c r="J215" s="14"/>
      <c r="K215" s="14"/>
      <c r="L215" s="14"/>
      <c r="M215" s="14"/>
      <c r="N215" s="14"/>
      <c r="O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</row>
    <row r="216" spans="10:47">
      <c r="J216" s="14"/>
      <c r="K216" s="14"/>
      <c r="L216" s="14"/>
      <c r="M216" s="14"/>
      <c r="N216" s="14"/>
      <c r="O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</row>
    <row r="217" spans="10:47">
      <c r="J217" s="14"/>
      <c r="K217" s="14"/>
      <c r="L217" s="14"/>
      <c r="M217" s="14"/>
      <c r="N217" s="14"/>
      <c r="O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</row>
    <row r="218" spans="10:47">
      <c r="J218" s="14"/>
      <c r="K218" s="14"/>
      <c r="L218" s="14"/>
      <c r="M218" s="14"/>
      <c r="N218" s="14"/>
      <c r="O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</row>
    <row r="219" spans="10:47">
      <c r="J219" s="14"/>
      <c r="K219" s="14"/>
      <c r="L219" s="14"/>
      <c r="M219" s="14"/>
      <c r="N219" s="14"/>
      <c r="O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</row>
    <row r="220" spans="10:47">
      <c r="J220" s="14"/>
      <c r="K220" s="14"/>
      <c r="L220" s="14"/>
      <c r="M220" s="14"/>
      <c r="N220" s="14"/>
      <c r="O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</row>
    <row r="221" spans="10:47">
      <c r="J221" s="14"/>
      <c r="K221" s="14"/>
      <c r="L221" s="14"/>
      <c r="M221" s="14"/>
      <c r="N221" s="14"/>
      <c r="O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</row>
    <row r="222" spans="10:47">
      <c r="J222" s="14"/>
      <c r="K222" s="14"/>
      <c r="L222" s="14"/>
      <c r="M222" s="14"/>
      <c r="N222" s="14"/>
      <c r="O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</row>
    <row r="223" spans="10:47">
      <c r="J223" s="14"/>
      <c r="K223" s="14"/>
      <c r="L223" s="14"/>
      <c r="M223" s="14"/>
      <c r="N223" s="14"/>
      <c r="O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</row>
    <row r="224" spans="10:47">
      <c r="J224" s="14"/>
      <c r="K224" s="14"/>
      <c r="L224" s="14"/>
      <c r="M224" s="14"/>
      <c r="N224" s="14"/>
      <c r="O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</row>
    <row r="225" spans="10:47">
      <c r="J225" s="14"/>
      <c r="K225" s="14"/>
      <c r="L225" s="14"/>
      <c r="M225" s="14"/>
      <c r="N225" s="14"/>
      <c r="O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</row>
    <row r="226" spans="10:47">
      <c r="J226" s="14"/>
      <c r="K226" s="14"/>
      <c r="L226" s="14"/>
      <c r="M226" s="14"/>
      <c r="N226" s="14"/>
      <c r="O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</row>
    <row r="227" spans="10:47">
      <c r="J227" s="14"/>
      <c r="K227" s="14"/>
      <c r="L227" s="14"/>
      <c r="M227" s="14"/>
      <c r="N227" s="14"/>
      <c r="O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</row>
    <row r="228" spans="10:47">
      <c r="J228" s="14"/>
      <c r="K228" s="14"/>
      <c r="L228" s="14"/>
      <c r="M228" s="14"/>
      <c r="N228" s="14"/>
      <c r="O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</row>
    <row r="229" spans="10:47">
      <c r="J229" s="14"/>
      <c r="K229" s="14"/>
      <c r="L229" s="14"/>
      <c r="M229" s="14"/>
      <c r="N229" s="14"/>
      <c r="O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</row>
    <row r="230" spans="10:47">
      <c r="J230" s="14"/>
      <c r="K230" s="14"/>
      <c r="L230" s="14"/>
      <c r="M230" s="14"/>
      <c r="N230" s="14"/>
      <c r="O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</row>
    <row r="231" spans="10:47">
      <c r="J231" s="14"/>
      <c r="K231" s="14"/>
      <c r="L231" s="14"/>
      <c r="M231" s="14"/>
      <c r="N231" s="14"/>
      <c r="O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</row>
    <row r="232" spans="10:47">
      <c r="J232" s="14"/>
      <c r="K232" s="14"/>
      <c r="L232" s="14"/>
      <c r="M232" s="14"/>
      <c r="N232" s="14"/>
      <c r="O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</row>
    <row r="233" spans="10:47">
      <c r="J233" s="14"/>
      <c r="K233" s="14"/>
      <c r="L233" s="14"/>
      <c r="M233" s="14"/>
      <c r="N233" s="14"/>
      <c r="O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</row>
    <row r="234" spans="10:47">
      <c r="J234" s="14"/>
      <c r="K234" s="14"/>
      <c r="L234" s="14"/>
      <c r="M234" s="14"/>
      <c r="N234" s="14"/>
      <c r="O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</row>
    <row r="235" spans="10:47">
      <c r="J235" s="14"/>
      <c r="K235" s="14"/>
      <c r="L235" s="14"/>
      <c r="M235" s="14"/>
      <c r="N235" s="14"/>
      <c r="O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</row>
    <row r="236" spans="10:47">
      <c r="J236" s="14"/>
      <c r="K236" s="14"/>
      <c r="L236" s="14"/>
      <c r="M236" s="14"/>
      <c r="N236" s="14"/>
      <c r="O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</row>
    <row r="237" spans="10:47">
      <c r="J237" s="14"/>
      <c r="K237" s="14"/>
      <c r="L237" s="14"/>
      <c r="M237" s="14"/>
      <c r="N237" s="14"/>
      <c r="O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</row>
    <row r="238" spans="10:47">
      <c r="J238" s="14"/>
      <c r="K238" s="14"/>
      <c r="L238" s="14"/>
      <c r="M238" s="14"/>
      <c r="N238" s="14"/>
      <c r="O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</row>
    <row r="239" spans="10:47">
      <c r="J239" s="14"/>
      <c r="K239" s="14"/>
      <c r="L239" s="14"/>
      <c r="M239" s="14"/>
      <c r="N239" s="14"/>
      <c r="O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</row>
    <row r="240" spans="10:47">
      <c r="J240" s="14"/>
      <c r="K240" s="14"/>
      <c r="L240" s="14"/>
      <c r="M240" s="14"/>
      <c r="N240" s="14"/>
      <c r="O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</row>
    <row r="241" spans="10:47">
      <c r="J241" s="14"/>
      <c r="K241" s="14"/>
      <c r="L241" s="14"/>
      <c r="M241" s="14"/>
      <c r="N241" s="14"/>
      <c r="O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</row>
    <row r="242" spans="10:47">
      <c r="J242" s="14"/>
      <c r="K242" s="14"/>
      <c r="L242" s="14"/>
      <c r="M242" s="14"/>
      <c r="N242" s="14"/>
      <c r="O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</row>
    <row r="243" spans="10:47">
      <c r="J243" s="14"/>
      <c r="K243" s="14"/>
      <c r="L243" s="14"/>
      <c r="M243" s="14"/>
      <c r="N243" s="14"/>
      <c r="O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</row>
    <row r="244" spans="10:47">
      <c r="J244" s="14"/>
      <c r="K244" s="14"/>
      <c r="L244" s="14"/>
      <c r="M244" s="14"/>
      <c r="N244" s="14"/>
      <c r="O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</row>
    <row r="245" spans="10:47">
      <c r="J245" s="14"/>
      <c r="K245" s="14"/>
      <c r="L245" s="14"/>
      <c r="M245" s="14"/>
      <c r="N245" s="14"/>
      <c r="O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</row>
    <row r="246" spans="10:47">
      <c r="J246" s="14"/>
      <c r="K246" s="14"/>
      <c r="L246" s="14"/>
      <c r="M246" s="14"/>
      <c r="N246" s="14"/>
      <c r="O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</row>
    <row r="247" spans="10:47">
      <c r="J247" s="14"/>
      <c r="K247" s="14"/>
      <c r="L247" s="14"/>
      <c r="M247" s="14"/>
      <c r="N247" s="14"/>
      <c r="O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</row>
  </sheetData>
  <mergeCells count="3">
    <mergeCell ref="C10:E10"/>
    <mergeCell ref="G10:I10"/>
    <mergeCell ref="M10:O10"/>
  </mergeCells>
  <phoneticPr fontId="5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6"/>
  <sheetViews>
    <sheetView workbookViewId="0">
      <selection activeCell="D7" sqref="D7:D12"/>
    </sheetView>
  </sheetViews>
  <sheetFormatPr defaultRowHeight="12.75"/>
  <cols>
    <col min="2" max="2" width="3.5703125" customWidth="1"/>
    <col min="3" max="3" width="37.7109375" customWidth="1"/>
    <col min="4" max="4" width="15.28515625" customWidth="1"/>
    <col min="5" max="5" width="2.140625" customWidth="1"/>
    <col min="6" max="6" width="18.85546875" customWidth="1"/>
    <col min="7" max="7" width="1.85546875" customWidth="1"/>
    <col min="8" max="8" width="14.140625" customWidth="1"/>
    <col min="9" max="9" width="18.7109375" customWidth="1"/>
  </cols>
  <sheetData>
    <row r="3" spans="2:9" ht="15.75" thickBot="1">
      <c r="D3" s="313">
        <v>2011</v>
      </c>
      <c r="E3" s="312"/>
      <c r="F3" s="313">
        <v>2010</v>
      </c>
      <c r="H3" s="314" t="s">
        <v>341</v>
      </c>
    </row>
    <row r="5" spans="2:9">
      <c r="C5" s="165" t="s">
        <v>348</v>
      </c>
    </row>
    <row r="7" spans="2:9" ht="14.25">
      <c r="B7" s="231" t="s">
        <v>52</v>
      </c>
      <c r="C7" s="140"/>
      <c r="D7" s="310" t="e">
        <f ca="1">IΣΟΛ.11!#REF!</f>
        <v>#REF!</v>
      </c>
      <c r="E7" s="311"/>
      <c r="F7" s="310">
        <v>978090.84</v>
      </c>
      <c r="G7" s="139"/>
      <c r="H7" s="309" t="e">
        <f>+D7-F7</f>
        <v>#REF!</v>
      </c>
      <c r="I7" s="139"/>
    </row>
    <row r="8" spans="2:9">
      <c r="B8" s="231" t="s">
        <v>27</v>
      </c>
      <c r="D8" s="13" t="e">
        <f ca="1">+IΣΟΛ.11!#REF!</f>
        <v>#REF!</v>
      </c>
      <c r="F8" s="13">
        <v>962255.94000000006</v>
      </c>
      <c r="H8" s="309" t="e">
        <f t="shared" ref="H8:H13" si="0">+D8-F8</f>
        <v>#REF!</v>
      </c>
    </row>
    <row r="9" spans="2:9">
      <c r="B9" s="231" t="s">
        <v>30</v>
      </c>
      <c r="D9" s="13">
        <f ca="1">+IΣΟΛ.11!H29</f>
        <v>15795.539999999999</v>
      </c>
      <c r="F9" s="13">
        <v>1412530.66</v>
      </c>
      <c r="H9" s="309">
        <f t="shared" si="0"/>
        <v>-1396735.1199999999</v>
      </c>
    </row>
    <row r="10" spans="2:9">
      <c r="B10" s="231" t="s">
        <v>34</v>
      </c>
      <c r="D10" s="13" t="e">
        <f ca="1">+IΣΟΛ.11!#REF!</f>
        <v>#REF!</v>
      </c>
      <c r="F10" s="13">
        <v>42149.07</v>
      </c>
      <c r="H10" s="309" t="e">
        <f t="shared" si="0"/>
        <v>#REF!</v>
      </c>
    </row>
    <row r="11" spans="2:9">
      <c r="B11" s="231" t="s">
        <v>35</v>
      </c>
      <c r="D11" s="13">
        <f ca="1">+IΣΟΛ.11!H30</f>
        <v>0</v>
      </c>
      <c r="F11" s="13">
        <v>380165.04</v>
      </c>
      <c r="H11" s="309">
        <f t="shared" si="0"/>
        <v>-380165.04</v>
      </c>
    </row>
    <row r="12" spans="2:9">
      <c r="B12" s="231"/>
      <c r="C12" s="417" t="s">
        <v>365</v>
      </c>
      <c r="D12" s="13"/>
      <c r="F12" s="13">
        <v>0</v>
      </c>
      <c r="H12" s="309">
        <f t="shared" si="0"/>
        <v>0</v>
      </c>
    </row>
    <row r="13" spans="2:9">
      <c r="B13" s="231" t="s">
        <v>53</v>
      </c>
      <c r="C13" s="324" t="s">
        <v>366</v>
      </c>
      <c r="D13" s="13"/>
      <c r="F13" s="13">
        <v>0</v>
      </c>
      <c r="H13" s="309">
        <f t="shared" si="0"/>
        <v>0</v>
      </c>
    </row>
    <row r="14" spans="2:9" ht="13.5" thickBot="1">
      <c r="D14" s="308" t="e">
        <f>SUM(D7:D13)</f>
        <v>#REF!</v>
      </c>
      <c r="E14" s="165"/>
      <c r="F14" s="308">
        <f>SUM(F7:F13)</f>
        <v>3775191.55</v>
      </c>
      <c r="G14" s="165"/>
      <c r="H14" s="308" t="e">
        <f>SUM(H7:H13)</f>
        <v>#REF!</v>
      </c>
      <c r="I14" s="214" t="s">
        <v>343</v>
      </c>
    </row>
    <row r="17" spans="1:9">
      <c r="A17" s="136"/>
      <c r="B17" s="231"/>
      <c r="C17" s="132"/>
    </row>
    <row r="18" spans="1:9" ht="15">
      <c r="A18" s="416"/>
      <c r="B18" s="135"/>
      <c r="C18" s="132" t="s">
        <v>347</v>
      </c>
      <c r="D18" s="146"/>
      <c r="E18" s="143"/>
      <c r="F18" s="147"/>
    </row>
    <row r="19" spans="1:9" ht="14.25">
      <c r="A19" s="416"/>
      <c r="B19" s="231"/>
      <c r="C19" s="231" t="s">
        <v>295</v>
      </c>
      <c r="D19" s="145"/>
      <c r="E19" s="141"/>
      <c r="F19" s="145">
        <v>500000</v>
      </c>
      <c r="H19" s="13"/>
      <c r="I19" s="214" t="s">
        <v>342</v>
      </c>
    </row>
    <row r="20" spans="1:9" ht="14.25">
      <c r="A20" s="136"/>
      <c r="B20" s="231"/>
      <c r="C20" s="231" t="s">
        <v>32</v>
      </c>
      <c r="D20" s="140"/>
      <c r="E20" s="141"/>
      <c r="F20" s="140"/>
      <c r="H20" s="13">
        <f>+D20-F20</f>
        <v>0</v>
      </c>
    </row>
    <row r="21" spans="1:9" ht="14.25">
      <c r="C21" s="231" t="s">
        <v>33</v>
      </c>
      <c r="D21" s="140" t="e">
        <f ca="1">+IΣΟΛ.11!#REF!</f>
        <v>#REF!</v>
      </c>
      <c r="E21" s="141"/>
      <c r="F21" s="140">
        <v>1451866.64</v>
      </c>
      <c r="H21" s="13" t="e">
        <f>+D21-F21</f>
        <v>#REF!</v>
      </c>
      <c r="I21" s="214" t="s">
        <v>343</v>
      </c>
    </row>
    <row r="22" spans="1:9" ht="14.25">
      <c r="C22" s="231" t="s">
        <v>209</v>
      </c>
      <c r="D22" s="140"/>
      <c r="E22" s="141"/>
      <c r="F22" s="140"/>
      <c r="H22" s="13">
        <f>+D22-F22</f>
        <v>0</v>
      </c>
    </row>
    <row r="23" spans="1:9" ht="14.25">
      <c r="C23" s="231" t="s">
        <v>210</v>
      </c>
      <c r="D23" s="140" t="e">
        <f ca="1">+IΣΟΛ.11!#REF!</f>
        <v>#REF!</v>
      </c>
      <c r="E23" s="141"/>
      <c r="F23" s="140">
        <v>500000</v>
      </c>
      <c r="H23" s="13" t="e">
        <f>+D23-F23</f>
        <v>#REF!</v>
      </c>
    </row>
    <row r="24" spans="1:9" ht="15" thickBot="1">
      <c r="C24" s="231"/>
      <c r="D24" s="307" t="e">
        <f>SUM(D19:D23)</f>
        <v>#REF!</v>
      </c>
      <c r="E24" s="141"/>
      <c r="F24" s="307">
        <f>SUM(F21:F23)</f>
        <v>1951866.64</v>
      </c>
      <c r="H24" s="307" t="e">
        <f>SUM(H19:H23)</f>
        <v>#REF!</v>
      </c>
    </row>
    <row r="25" spans="1:9" ht="13.5" thickTop="1">
      <c r="I25" s="13"/>
    </row>
    <row r="26" spans="1:9" ht="15">
      <c r="A26" s="416"/>
      <c r="B26" s="135"/>
      <c r="C26" s="132" t="s">
        <v>28</v>
      </c>
      <c r="D26" s="137"/>
      <c r="E26" s="138"/>
      <c r="F26" s="139"/>
    </row>
    <row r="27" spans="1:9" ht="14.25">
      <c r="A27" s="416"/>
      <c r="B27" s="135"/>
      <c r="C27" s="231" t="s">
        <v>29</v>
      </c>
      <c r="D27" s="140">
        <f ca="1">+IΣΟΛ.11!T23</f>
        <v>0</v>
      </c>
      <c r="E27" s="141"/>
      <c r="F27" s="140">
        <v>1037810.03</v>
      </c>
      <c r="H27" s="13">
        <f>+D27-F27</f>
        <v>-1037810.03</v>
      </c>
    </row>
    <row r="28" spans="1:9" ht="14.25">
      <c r="A28" s="416"/>
      <c r="B28" s="231"/>
      <c r="C28" s="231" t="s">
        <v>31</v>
      </c>
      <c r="D28" s="140" t="e">
        <f ca="1">+IΣΟΛ.11!#REF!</f>
        <v>#REF!</v>
      </c>
      <c r="E28" s="141"/>
      <c r="F28" s="140">
        <v>576418.63</v>
      </c>
      <c r="H28" s="13" t="e">
        <f>+D28-F28</f>
        <v>#REF!</v>
      </c>
    </row>
    <row r="29" spans="1:9" ht="14.25">
      <c r="A29" s="416"/>
      <c r="B29" s="231"/>
      <c r="C29" s="231" t="s">
        <v>37</v>
      </c>
      <c r="D29" s="140" t="e">
        <f ca="1">+IΣΟΛ.11!#REF!</f>
        <v>#REF!</v>
      </c>
      <c r="E29" s="141"/>
      <c r="F29" s="140">
        <v>59318.39</v>
      </c>
      <c r="H29" s="13" t="e">
        <f>+D29-F29</f>
        <v>#REF!</v>
      </c>
    </row>
    <row r="30" spans="1:9" ht="14.25">
      <c r="A30" s="416"/>
      <c r="B30" s="231"/>
      <c r="C30" s="231" t="s">
        <v>40</v>
      </c>
      <c r="D30" s="140">
        <f ca="1">+IΣΟΛ.11!T28</f>
        <v>168.93</v>
      </c>
      <c r="E30" s="141"/>
      <c r="F30" s="140">
        <v>771.59</v>
      </c>
      <c r="H30" s="13">
        <f>+D30-F30</f>
        <v>-602.66000000000008</v>
      </c>
    </row>
    <row r="31" spans="1:9" ht="15.75" thickBot="1">
      <c r="A31" s="416"/>
      <c r="B31" s="231"/>
      <c r="C31" s="231"/>
      <c r="D31" s="142" t="e">
        <f>SUM(D27:D30)</f>
        <v>#REF!</v>
      </c>
      <c r="E31" s="141"/>
      <c r="F31" s="142">
        <f>SUM(F27:F30)</f>
        <v>1674318.6400000001</v>
      </c>
      <c r="H31" s="142" t="e">
        <f>SUM(H27:H30)</f>
        <v>#REF!</v>
      </c>
      <c r="I31" s="214" t="s">
        <v>344</v>
      </c>
    </row>
    <row r="34" spans="1:9" ht="14.25">
      <c r="A34" s="416"/>
      <c r="B34" s="231"/>
      <c r="C34" s="231" t="s">
        <v>36</v>
      </c>
      <c r="D34" s="144">
        <v>190988.44</v>
      </c>
      <c r="E34" s="141"/>
      <c r="F34" s="140">
        <v>157878.19</v>
      </c>
      <c r="H34" s="13">
        <f>+D34-F34</f>
        <v>33110.25</v>
      </c>
    </row>
    <row r="35" spans="1:9">
      <c r="C35" s="165" t="s">
        <v>345</v>
      </c>
      <c r="D35" s="13">
        <f>+[1]Φύλλο1!$I$388</f>
        <v>-101509.23</v>
      </c>
      <c r="H35" s="13">
        <f>+D35-F35</f>
        <v>-101509.23</v>
      </c>
    </row>
    <row r="36" spans="1:9" ht="13.5" thickBot="1">
      <c r="D36" s="308">
        <f>SUM(D34:D35)</f>
        <v>89479.21</v>
      </c>
      <c r="E36" s="165"/>
      <c r="F36" s="308">
        <f>SUM(F34:F35)</f>
        <v>157878.19</v>
      </c>
      <c r="H36" s="308">
        <f>SUM(H34:H35)</f>
        <v>-68398.98</v>
      </c>
      <c r="I36" s="214" t="s">
        <v>346</v>
      </c>
    </row>
  </sheetData>
  <phoneticPr fontId="6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1002"/>
  <sheetViews>
    <sheetView workbookViewId="0">
      <selection activeCell="AU34" sqref="AU34:BN35"/>
    </sheetView>
  </sheetViews>
  <sheetFormatPr defaultColWidth="1.42578125" defaultRowHeight="12.75"/>
  <cols>
    <col min="1" max="95" width="1.42578125" style="422" customWidth="1"/>
    <col min="96" max="96" width="0.5703125" style="422" customWidth="1"/>
    <col min="97" max="16384" width="1.42578125" style="422"/>
  </cols>
  <sheetData>
    <row r="1" spans="1:96">
      <c r="M1" s="423"/>
      <c r="N1" s="424" t="s">
        <v>368</v>
      </c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CQ1" s="425" t="s">
        <v>369</v>
      </c>
    </row>
    <row r="2" spans="1:96">
      <c r="M2" s="426"/>
      <c r="N2" s="427" t="s">
        <v>370</v>
      </c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L2" s="422" t="s">
        <v>371</v>
      </c>
      <c r="BW2" s="650" t="s">
        <v>372</v>
      </c>
      <c r="BX2" s="650"/>
      <c r="BY2" s="650"/>
      <c r="BZ2" s="650"/>
      <c r="CA2" s="650"/>
      <c r="CB2" s="650"/>
      <c r="CC2" s="650"/>
      <c r="CD2" s="650"/>
      <c r="CE2" s="650"/>
      <c r="CF2" s="650"/>
      <c r="CG2" s="650"/>
      <c r="CH2" s="650"/>
      <c r="CI2" s="650"/>
      <c r="CJ2" s="650"/>
      <c r="CK2" s="650"/>
      <c r="CL2" s="650"/>
      <c r="CM2" s="650"/>
      <c r="CN2" s="650"/>
      <c r="CO2" s="650"/>
      <c r="CP2" s="650"/>
      <c r="CQ2" s="650"/>
    </row>
    <row r="3" spans="1:96" ht="3" customHeight="1">
      <c r="M3" s="428"/>
      <c r="N3" s="429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</row>
    <row r="4" spans="1:96" ht="15" customHeight="1">
      <c r="BL4" s="422" t="s">
        <v>373</v>
      </c>
      <c r="BZ4" s="632"/>
      <c r="CA4" s="633"/>
      <c r="CB4" s="632"/>
      <c r="CC4" s="633"/>
      <c r="CD4" s="632"/>
      <c r="CE4" s="633"/>
      <c r="CF4" s="632"/>
      <c r="CG4" s="633"/>
      <c r="CH4" s="632"/>
      <c r="CI4" s="633"/>
      <c r="CJ4" s="632"/>
      <c r="CK4" s="633"/>
      <c r="CL4" s="632"/>
      <c r="CM4" s="633"/>
      <c r="CN4" s="632"/>
      <c r="CO4" s="633"/>
      <c r="CP4" s="632" t="s">
        <v>374</v>
      </c>
      <c r="CQ4" s="633"/>
    </row>
    <row r="5" spans="1:96" ht="15" customHeight="1">
      <c r="G5" s="424" t="s">
        <v>375</v>
      </c>
      <c r="H5" s="423"/>
      <c r="I5" s="423"/>
      <c r="J5" s="423"/>
      <c r="K5" s="423"/>
      <c r="L5" s="423"/>
      <c r="M5" s="423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34"/>
      <c r="AN5" s="625"/>
      <c r="AO5" s="626"/>
      <c r="AP5" s="625"/>
      <c r="AQ5" s="626"/>
      <c r="AR5" s="625"/>
      <c r="AS5" s="626"/>
      <c r="AT5" s="625"/>
      <c r="AU5" s="626"/>
      <c r="BL5" s="422" t="s">
        <v>376</v>
      </c>
      <c r="BW5" s="635"/>
      <c r="BX5" s="635"/>
      <c r="BY5" s="635"/>
      <c r="BZ5" s="635"/>
      <c r="CA5" s="635"/>
      <c r="CB5" s="635"/>
      <c r="CC5" s="635"/>
      <c r="CD5" s="635"/>
      <c r="CE5" s="635"/>
      <c r="CF5" s="635"/>
      <c r="CG5" s="635"/>
      <c r="CH5" s="635"/>
      <c r="CI5" s="635"/>
      <c r="CJ5" s="635"/>
      <c r="CK5" s="635"/>
      <c r="CL5" s="635"/>
      <c r="CM5" s="635"/>
      <c r="CN5" s="635"/>
      <c r="CO5" s="635"/>
      <c r="CP5" s="635"/>
      <c r="CQ5" s="635"/>
    </row>
    <row r="6" spans="1:96" ht="17.25" customHeight="1">
      <c r="G6" s="431" t="s">
        <v>377</v>
      </c>
      <c r="BL6" s="422" t="s">
        <v>378</v>
      </c>
      <c r="BW6" s="635"/>
      <c r="BX6" s="635"/>
      <c r="BY6" s="635"/>
      <c r="BZ6" s="635"/>
      <c r="CA6" s="635"/>
      <c r="CB6" s="635"/>
      <c r="CC6" s="635"/>
      <c r="CD6" s="635"/>
      <c r="CE6" s="635"/>
      <c r="CF6" s="635"/>
      <c r="CG6" s="635"/>
      <c r="CH6" s="635"/>
      <c r="CI6" s="635"/>
      <c r="CJ6" s="635"/>
      <c r="CK6" s="635"/>
      <c r="CL6" s="635"/>
      <c r="CM6" s="635"/>
      <c r="CN6" s="635"/>
      <c r="CO6" s="635"/>
      <c r="CP6" s="635"/>
      <c r="CQ6" s="635"/>
    </row>
    <row r="7" spans="1:96" ht="13.5" customHeight="1">
      <c r="G7" s="431" t="s">
        <v>379</v>
      </c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5"/>
      <c r="AO7" s="626"/>
      <c r="AP7" s="625"/>
      <c r="AQ7" s="626"/>
      <c r="AR7" s="625"/>
      <c r="AS7" s="626"/>
      <c r="AT7" s="625"/>
      <c r="AU7" s="626"/>
    </row>
    <row r="8" spans="1:96" ht="4.5" customHeight="1"/>
    <row r="9" spans="1:96">
      <c r="G9" s="422" t="s">
        <v>380</v>
      </c>
      <c r="U9" s="621" t="s">
        <v>381</v>
      </c>
      <c r="V9" s="622"/>
      <c r="W9" s="622"/>
      <c r="X9" s="623"/>
      <c r="Y9" s="621" t="s">
        <v>382</v>
      </c>
      <c r="Z9" s="622"/>
      <c r="AA9" s="622"/>
      <c r="AB9" s="623"/>
      <c r="AC9" s="627">
        <v>1</v>
      </c>
      <c r="AD9" s="628"/>
      <c r="BZ9" s="422" t="s">
        <v>383</v>
      </c>
      <c r="CK9" s="629"/>
      <c r="CL9" s="630"/>
      <c r="CM9" s="631"/>
    </row>
    <row r="10" spans="1:96" ht="3" customHeight="1"/>
    <row r="11" spans="1:96">
      <c r="BZ11" s="422" t="s">
        <v>384</v>
      </c>
      <c r="CK11" s="629"/>
      <c r="CL11" s="630"/>
      <c r="CM11" s="631"/>
    </row>
    <row r="12" spans="1:96" s="432" customFormat="1" ht="18">
      <c r="A12" s="649" t="s">
        <v>385</v>
      </c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  <c r="AL12" s="649"/>
      <c r="AM12" s="649"/>
      <c r="AN12" s="649"/>
      <c r="AO12" s="649"/>
      <c r="AP12" s="649"/>
      <c r="AQ12" s="649"/>
      <c r="AR12" s="649"/>
      <c r="AS12" s="649"/>
      <c r="AT12" s="649"/>
      <c r="AU12" s="649"/>
      <c r="AV12" s="649"/>
      <c r="AW12" s="649"/>
      <c r="AX12" s="649"/>
      <c r="AY12" s="649"/>
      <c r="AZ12" s="649"/>
      <c r="BA12" s="649"/>
      <c r="BB12" s="649"/>
      <c r="BC12" s="649"/>
      <c r="BD12" s="649"/>
      <c r="BE12" s="649"/>
      <c r="BF12" s="649"/>
      <c r="BG12" s="649"/>
      <c r="BH12" s="649"/>
      <c r="BI12" s="649"/>
      <c r="BJ12" s="649"/>
      <c r="BK12" s="649"/>
      <c r="BL12" s="649"/>
      <c r="BM12" s="649"/>
      <c r="BN12" s="649"/>
      <c r="BO12" s="649"/>
      <c r="BP12" s="649"/>
      <c r="BQ12" s="649"/>
      <c r="BR12" s="649"/>
      <c r="BS12" s="649"/>
      <c r="BT12" s="649"/>
      <c r="BU12" s="649"/>
      <c r="BV12" s="649"/>
      <c r="BW12" s="649"/>
      <c r="BX12" s="649"/>
      <c r="BY12" s="649"/>
      <c r="BZ12" s="649"/>
      <c r="CA12" s="649"/>
      <c r="CB12" s="649"/>
      <c r="CC12" s="649"/>
      <c r="CD12" s="649"/>
      <c r="CE12" s="649"/>
      <c r="CF12" s="649"/>
      <c r="CG12" s="649"/>
      <c r="CH12" s="649"/>
      <c r="CI12" s="649"/>
      <c r="CJ12" s="649"/>
      <c r="CK12" s="649"/>
      <c r="CL12" s="649"/>
      <c r="CM12" s="649"/>
      <c r="CN12" s="649"/>
      <c r="CO12" s="649"/>
      <c r="CP12" s="649"/>
      <c r="CQ12" s="649"/>
    </row>
    <row r="13" spans="1:96" ht="2.25" customHeight="1">
      <c r="A13" s="636" t="s">
        <v>386</v>
      </c>
      <c r="B13" s="637"/>
      <c r="C13" s="637"/>
      <c r="D13" s="637"/>
      <c r="E13" s="637" t="s">
        <v>387</v>
      </c>
      <c r="F13" s="637"/>
      <c r="G13" s="637"/>
      <c r="H13" s="642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4"/>
    </row>
    <row r="14" spans="1:96" ht="15.75" customHeight="1">
      <c r="A14" s="638"/>
      <c r="B14" s="639"/>
      <c r="C14" s="639"/>
      <c r="D14" s="639"/>
      <c r="E14" s="639"/>
      <c r="F14" s="639"/>
      <c r="G14" s="639"/>
      <c r="H14" s="643"/>
      <c r="I14" s="435"/>
      <c r="J14" s="435" t="s">
        <v>388</v>
      </c>
      <c r="K14" s="435"/>
      <c r="L14" s="435"/>
      <c r="M14" s="435"/>
      <c r="N14" s="435"/>
      <c r="O14" s="435"/>
      <c r="P14" s="435"/>
      <c r="Q14" s="435"/>
      <c r="R14" s="645" t="s">
        <v>389</v>
      </c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645"/>
      <c r="AM14" s="645"/>
      <c r="AN14" s="645"/>
      <c r="AO14" s="645"/>
      <c r="AP14" s="646"/>
      <c r="AQ14" s="651"/>
      <c r="AR14" s="652"/>
      <c r="AS14" s="652"/>
      <c r="AT14" s="652"/>
      <c r="AU14" s="652"/>
      <c r="AV14" s="652"/>
      <c r="AW14" s="652"/>
      <c r="AX14" s="652"/>
      <c r="AY14" s="652"/>
      <c r="AZ14" s="653"/>
      <c r="BA14" s="435"/>
      <c r="BB14" s="435"/>
      <c r="BC14" s="435" t="s">
        <v>390</v>
      </c>
      <c r="BD14" s="435"/>
      <c r="BE14" s="435"/>
      <c r="BF14" s="435"/>
      <c r="BG14" s="435"/>
      <c r="BH14" s="435"/>
      <c r="BI14" s="435"/>
      <c r="BJ14" s="645" t="s">
        <v>391</v>
      </c>
      <c r="BK14" s="645"/>
      <c r="BL14" s="645"/>
      <c r="BM14" s="645"/>
      <c r="BN14" s="645"/>
      <c r="BO14" s="645"/>
      <c r="BP14" s="645"/>
      <c r="BQ14" s="645"/>
      <c r="BR14" s="645"/>
      <c r="BS14" s="645"/>
      <c r="BT14" s="645"/>
      <c r="BU14" s="645"/>
      <c r="BV14" s="645"/>
      <c r="BW14" s="645"/>
      <c r="BX14" s="645"/>
      <c r="BY14" s="645"/>
      <c r="BZ14" s="645"/>
      <c r="CA14" s="645"/>
      <c r="CB14" s="645"/>
      <c r="CC14" s="645"/>
      <c r="CD14" s="645"/>
      <c r="CE14" s="645"/>
      <c r="CF14" s="646"/>
      <c r="CG14" s="651"/>
      <c r="CH14" s="652"/>
      <c r="CI14" s="652"/>
      <c r="CJ14" s="652"/>
      <c r="CK14" s="652"/>
      <c r="CL14" s="652"/>
      <c r="CM14" s="652"/>
      <c r="CN14" s="652"/>
      <c r="CO14" s="652"/>
      <c r="CP14" s="653"/>
      <c r="CQ14" s="435"/>
      <c r="CR14" s="436"/>
    </row>
    <row r="15" spans="1:96" ht="15.75" customHeight="1">
      <c r="A15" s="638"/>
      <c r="B15" s="639"/>
      <c r="C15" s="639"/>
      <c r="D15" s="639"/>
      <c r="E15" s="639"/>
      <c r="F15" s="639"/>
      <c r="G15" s="639"/>
      <c r="H15" s="643"/>
      <c r="I15" s="435"/>
      <c r="J15" s="435" t="s">
        <v>392</v>
      </c>
      <c r="K15" s="435"/>
      <c r="L15" s="435"/>
      <c r="M15" s="435"/>
      <c r="N15" s="435"/>
      <c r="O15" s="435"/>
      <c r="P15" s="645" t="s">
        <v>530</v>
      </c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5"/>
      <c r="AN15" s="645"/>
      <c r="AO15" s="645"/>
      <c r="AP15" s="645"/>
      <c r="AQ15" s="645"/>
      <c r="AR15" s="645"/>
      <c r="AS15" s="645"/>
      <c r="AT15" s="645"/>
      <c r="AU15" s="645"/>
      <c r="AV15" s="645"/>
      <c r="AW15" s="645"/>
      <c r="AX15" s="645"/>
      <c r="AY15" s="645"/>
      <c r="AZ15" s="645"/>
      <c r="BA15" s="645"/>
      <c r="BB15" s="435" t="s">
        <v>393</v>
      </c>
      <c r="BC15" s="435"/>
      <c r="BD15" s="435"/>
      <c r="BE15" s="435"/>
      <c r="BF15" s="645"/>
      <c r="BG15" s="645"/>
      <c r="BH15" s="645"/>
      <c r="BI15" s="645"/>
      <c r="BJ15" s="645"/>
      <c r="BK15" s="645"/>
      <c r="BL15" s="645"/>
      <c r="BM15" s="645"/>
      <c r="BN15" s="645"/>
      <c r="BO15" s="645"/>
      <c r="BP15" s="645"/>
      <c r="BQ15" s="645"/>
      <c r="BR15" s="645"/>
      <c r="BS15" s="645"/>
      <c r="BT15" s="645"/>
      <c r="BU15" s="645"/>
      <c r="BV15" s="645"/>
      <c r="BW15" s="645"/>
      <c r="BX15" s="645"/>
      <c r="BY15" s="645"/>
      <c r="BZ15" s="645"/>
      <c r="CA15" s="645"/>
      <c r="CB15" s="645"/>
      <c r="CC15" s="645"/>
      <c r="CD15" s="645"/>
      <c r="CE15" s="645"/>
      <c r="CF15" s="645"/>
      <c r="CG15" s="645"/>
      <c r="CH15" s="645"/>
      <c r="CI15" s="645"/>
      <c r="CJ15" s="645"/>
      <c r="CK15" s="645"/>
      <c r="CL15" s="645"/>
      <c r="CM15" s="645"/>
      <c r="CN15" s="645"/>
      <c r="CO15" s="645"/>
      <c r="CP15" s="645"/>
      <c r="CQ15" s="435"/>
      <c r="CR15" s="436"/>
    </row>
    <row r="16" spans="1:96" ht="15.75" customHeight="1">
      <c r="A16" s="638"/>
      <c r="B16" s="639"/>
      <c r="C16" s="639"/>
      <c r="D16" s="639"/>
      <c r="E16" s="639"/>
      <c r="F16" s="639"/>
      <c r="G16" s="639"/>
      <c r="H16" s="643"/>
      <c r="I16" s="435"/>
      <c r="J16" s="435" t="s">
        <v>394</v>
      </c>
      <c r="K16" s="435"/>
      <c r="L16" s="435"/>
      <c r="M16" s="435"/>
      <c r="N16" s="435"/>
      <c r="O16" s="435"/>
      <c r="P16" s="43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435" t="s">
        <v>395</v>
      </c>
      <c r="AE16" s="435"/>
      <c r="AF16" s="435"/>
      <c r="AG16" s="435"/>
      <c r="AH16" s="655"/>
      <c r="AI16" s="655"/>
      <c r="AJ16" s="655"/>
      <c r="AK16" s="655"/>
      <c r="AL16" s="655"/>
      <c r="AM16" s="655"/>
      <c r="AN16" s="655"/>
      <c r="AO16" s="655"/>
      <c r="AP16" s="655"/>
      <c r="AQ16" s="655"/>
      <c r="AR16" s="655"/>
      <c r="AS16" s="655"/>
      <c r="AT16" s="655"/>
      <c r="AU16" s="435" t="s">
        <v>396</v>
      </c>
      <c r="AV16" s="435"/>
      <c r="AW16" s="435"/>
      <c r="AX16" s="435"/>
      <c r="AY16" s="435"/>
      <c r="AZ16" s="648"/>
      <c r="BA16" s="648"/>
      <c r="BB16" s="648"/>
      <c r="BC16" s="648"/>
      <c r="BD16" s="435" t="s">
        <v>397</v>
      </c>
      <c r="BE16" s="435"/>
      <c r="BF16" s="435"/>
      <c r="BG16" s="435"/>
      <c r="BH16" s="435"/>
      <c r="BI16" s="647"/>
      <c r="BJ16" s="647"/>
      <c r="BK16" s="647"/>
      <c r="BL16" s="647"/>
      <c r="BM16" s="647"/>
      <c r="BN16" s="647"/>
      <c r="BO16" s="647"/>
      <c r="BP16" s="647"/>
      <c r="BQ16" s="647"/>
      <c r="BR16" s="647"/>
      <c r="BS16" s="647"/>
      <c r="BT16" s="647"/>
      <c r="BU16" s="647"/>
      <c r="BV16" s="435" t="s">
        <v>398</v>
      </c>
      <c r="BW16" s="435"/>
      <c r="BX16" s="435"/>
      <c r="BY16" s="435"/>
      <c r="BZ16" s="435"/>
      <c r="CA16" s="435"/>
      <c r="CB16" s="435"/>
      <c r="CC16" s="647"/>
      <c r="CD16" s="647"/>
      <c r="CE16" s="647"/>
      <c r="CF16" s="647"/>
      <c r="CG16" s="647"/>
      <c r="CH16" s="647"/>
      <c r="CI16" s="647"/>
      <c r="CJ16" s="647"/>
      <c r="CK16" s="647"/>
      <c r="CL16" s="647"/>
      <c r="CM16" s="647"/>
      <c r="CN16" s="647"/>
      <c r="CO16" s="647"/>
      <c r="CP16" s="647"/>
      <c r="CQ16" s="435"/>
      <c r="CR16" s="436"/>
    </row>
    <row r="17" spans="1:96" ht="2.25" customHeight="1">
      <c r="A17" s="638"/>
      <c r="B17" s="639"/>
      <c r="C17" s="639"/>
      <c r="D17" s="639"/>
      <c r="E17" s="639"/>
      <c r="F17" s="639"/>
      <c r="G17" s="639"/>
      <c r="H17" s="643"/>
      <c r="I17" s="435"/>
      <c r="J17" s="435"/>
      <c r="K17" s="435"/>
      <c r="L17" s="435"/>
      <c r="M17" s="435"/>
      <c r="N17" s="435"/>
      <c r="O17" s="435"/>
      <c r="P17" s="435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5"/>
      <c r="AE17" s="435"/>
      <c r="AF17" s="435"/>
      <c r="AG17" s="435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5"/>
      <c r="AV17" s="435"/>
      <c r="AW17" s="435"/>
      <c r="AX17" s="435"/>
      <c r="AY17" s="435"/>
      <c r="AZ17" s="438"/>
      <c r="BA17" s="438"/>
      <c r="BB17" s="438"/>
      <c r="BC17" s="438"/>
      <c r="BD17" s="435"/>
      <c r="BE17" s="435"/>
      <c r="BF17" s="435"/>
      <c r="BG17" s="435"/>
      <c r="BH17" s="435"/>
      <c r="BI17" s="438"/>
      <c r="BJ17" s="438"/>
      <c r="BK17" s="439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5"/>
      <c r="CL17" s="435"/>
      <c r="CM17" s="435"/>
      <c r="CN17" s="435"/>
      <c r="CO17" s="435"/>
      <c r="CP17" s="435"/>
      <c r="CQ17" s="435"/>
      <c r="CR17" s="436"/>
    </row>
    <row r="18" spans="1:96" ht="15.75" customHeight="1">
      <c r="A18" s="638"/>
      <c r="B18" s="639"/>
      <c r="C18" s="639"/>
      <c r="D18" s="639"/>
      <c r="E18" s="639"/>
      <c r="F18" s="639"/>
      <c r="G18" s="639"/>
      <c r="H18" s="643"/>
      <c r="I18" s="435"/>
      <c r="J18" s="435" t="s">
        <v>399</v>
      </c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5"/>
      <c r="AL18" s="645"/>
      <c r="AM18" s="645"/>
      <c r="AN18" s="645"/>
      <c r="AO18" s="645"/>
      <c r="AP18" s="645"/>
      <c r="AQ18" s="645"/>
      <c r="AR18" s="645"/>
      <c r="AS18" s="645"/>
      <c r="AT18" s="645"/>
      <c r="AU18" s="645"/>
      <c r="AV18" s="645"/>
      <c r="AW18" s="645"/>
      <c r="AX18" s="645"/>
      <c r="AY18" s="645"/>
      <c r="AZ18" s="645"/>
      <c r="BA18" s="645"/>
      <c r="BB18" s="645"/>
      <c r="BC18" s="645"/>
      <c r="BD18" s="645"/>
      <c r="BE18" s="645"/>
      <c r="BF18" s="645"/>
      <c r="BG18" s="645"/>
      <c r="BH18" s="645"/>
      <c r="BI18" s="645"/>
      <c r="BJ18" s="645"/>
      <c r="BK18" s="645"/>
      <c r="BL18" s="645"/>
      <c r="BM18" s="645"/>
      <c r="BN18" s="645"/>
      <c r="BO18" s="645"/>
      <c r="BP18" s="645"/>
      <c r="BQ18" s="645"/>
      <c r="BR18" s="645"/>
      <c r="BS18" s="645"/>
      <c r="BT18" s="645"/>
      <c r="BU18" s="645"/>
      <c r="BV18" s="645"/>
      <c r="BW18" s="645"/>
      <c r="BX18" s="645"/>
      <c r="BY18" s="645"/>
      <c r="BZ18" s="645"/>
      <c r="CA18" s="645"/>
      <c r="CB18" s="645"/>
      <c r="CC18" s="435"/>
      <c r="CD18" s="435" t="s">
        <v>400</v>
      </c>
      <c r="CE18" s="435"/>
      <c r="CF18" s="435"/>
      <c r="CG18" s="651"/>
      <c r="CH18" s="652"/>
      <c r="CI18" s="652"/>
      <c r="CJ18" s="652"/>
      <c r="CK18" s="652"/>
      <c r="CL18" s="652"/>
      <c r="CM18" s="652"/>
      <c r="CN18" s="652"/>
      <c r="CO18" s="652"/>
      <c r="CP18" s="653"/>
      <c r="CQ18" s="435"/>
      <c r="CR18" s="436"/>
    </row>
    <row r="19" spans="1:96" ht="2.25" customHeight="1">
      <c r="A19" s="640"/>
      <c r="B19" s="641"/>
      <c r="C19" s="641"/>
      <c r="D19" s="641"/>
      <c r="E19" s="641"/>
      <c r="F19" s="641"/>
      <c r="G19" s="641"/>
      <c r="H19" s="644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1"/>
    </row>
    <row r="20" spans="1:96" s="444" customFormat="1" ht="25.5" customHeight="1">
      <c r="A20" s="636" t="s">
        <v>401</v>
      </c>
      <c r="B20" s="637"/>
      <c r="C20" s="637"/>
      <c r="D20" s="637"/>
      <c r="E20" s="637" t="s">
        <v>386</v>
      </c>
      <c r="F20" s="637"/>
      <c r="G20" s="637"/>
      <c r="H20" s="642"/>
      <c r="I20" s="442"/>
      <c r="J20" s="433" t="s">
        <v>402</v>
      </c>
      <c r="K20" s="433"/>
      <c r="L20" s="433"/>
      <c r="M20" s="433"/>
      <c r="N20" s="433"/>
      <c r="O20" s="433"/>
      <c r="P20" s="433"/>
      <c r="Q20" s="433"/>
      <c r="R20" s="433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696"/>
      <c r="BF20" s="696"/>
      <c r="BG20" s="696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6"/>
      <c r="BV20" s="696"/>
      <c r="BW20" s="696"/>
      <c r="BX20" s="696"/>
      <c r="BY20" s="696"/>
      <c r="BZ20" s="696"/>
      <c r="CA20" s="696"/>
      <c r="CB20" s="696"/>
      <c r="CC20" s="696"/>
      <c r="CD20" s="696"/>
      <c r="CE20" s="696"/>
      <c r="CF20" s="696"/>
      <c r="CG20" s="696"/>
      <c r="CH20" s="696"/>
      <c r="CI20" s="696"/>
      <c r="CJ20" s="696"/>
      <c r="CK20" s="696"/>
      <c r="CL20" s="696"/>
      <c r="CM20" s="696"/>
      <c r="CN20" s="696"/>
      <c r="CO20" s="696"/>
      <c r="CP20" s="696"/>
      <c r="CQ20" s="696"/>
      <c r="CR20" s="443"/>
    </row>
    <row r="21" spans="1:96" s="444" customFormat="1" ht="27" customHeight="1">
      <c r="A21" s="638"/>
      <c r="B21" s="639"/>
      <c r="C21" s="639"/>
      <c r="D21" s="639"/>
      <c r="E21" s="639"/>
      <c r="F21" s="639"/>
      <c r="G21" s="639"/>
      <c r="H21" s="643"/>
      <c r="I21" s="445"/>
      <c r="J21" s="435" t="s">
        <v>403</v>
      </c>
      <c r="K21" s="435"/>
      <c r="L21" s="435"/>
      <c r="M21" s="435"/>
      <c r="N21" s="435"/>
      <c r="O21" s="435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697"/>
      <c r="AD21" s="697"/>
      <c r="AE21" s="697"/>
      <c r="AF21" s="697"/>
      <c r="AG21" s="697"/>
      <c r="AH21" s="697"/>
      <c r="AI21" s="697"/>
      <c r="AJ21" s="697"/>
      <c r="AK21" s="697"/>
      <c r="AL21" s="697"/>
      <c r="AM21" s="697"/>
      <c r="AN21" s="697"/>
      <c r="AO21" s="435"/>
      <c r="AP21" s="435" t="s">
        <v>404</v>
      </c>
      <c r="AQ21" s="435"/>
      <c r="AR21" s="435"/>
      <c r="AS21" s="435"/>
      <c r="AT21" s="435"/>
      <c r="AU21" s="435"/>
      <c r="AV21" s="656"/>
      <c r="AW21" s="656"/>
      <c r="AX21" s="656"/>
      <c r="AY21" s="656"/>
      <c r="AZ21" s="656"/>
      <c r="BA21" s="656"/>
      <c r="BB21" s="656"/>
      <c r="BC21" s="656"/>
      <c r="BD21" s="656"/>
      <c r="BE21" s="656"/>
      <c r="BF21" s="656"/>
      <c r="BG21" s="656"/>
      <c r="BH21" s="656"/>
      <c r="BI21" s="656"/>
      <c r="BJ21" s="656"/>
      <c r="BK21" s="656"/>
      <c r="BL21" s="656"/>
      <c r="BM21" s="656"/>
      <c r="BN21" s="656"/>
      <c r="BO21" s="656"/>
      <c r="BP21" s="656"/>
      <c r="BQ21" s="656"/>
      <c r="BR21" s="656"/>
      <c r="BS21" s="656"/>
      <c r="BT21" s="656"/>
      <c r="BU21" s="656"/>
      <c r="BV21" s="435" t="s">
        <v>398</v>
      </c>
      <c r="BW21" s="435"/>
      <c r="BX21" s="435"/>
      <c r="BY21" s="435"/>
      <c r="BZ21" s="435"/>
      <c r="CA21" s="435"/>
      <c r="CB21" s="435"/>
      <c r="CC21" s="656"/>
      <c r="CD21" s="656"/>
      <c r="CE21" s="656"/>
      <c r="CF21" s="656"/>
      <c r="CG21" s="656"/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446"/>
    </row>
    <row r="22" spans="1:96" ht="3" customHeight="1">
      <c r="A22" s="640"/>
      <c r="B22" s="641"/>
      <c r="C22" s="641"/>
      <c r="D22" s="641"/>
      <c r="E22" s="641"/>
      <c r="F22" s="641"/>
      <c r="G22" s="641"/>
      <c r="H22" s="644"/>
      <c r="I22" s="447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1"/>
    </row>
    <row r="23" spans="1:96" ht="18.75" customHeight="1">
      <c r="A23" s="685" t="s">
        <v>405</v>
      </c>
      <c r="B23" s="686"/>
      <c r="C23" s="686" t="s">
        <v>406</v>
      </c>
      <c r="D23" s="686"/>
      <c r="E23" s="686" t="s">
        <v>407</v>
      </c>
      <c r="F23" s="686"/>
      <c r="G23" s="686" t="s">
        <v>408</v>
      </c>
      <c r="H23" s="691"/>
      <c r="I23" s="448"/>
      <c r="J23" s="433" t="s">
        <v>409</v>
      </c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49"/>
      <c r="BI23" s="449"/>
      <c r="BJ23" s="449"/>
      <c r="BK23" s="449"/>
      <c r="BL23" s="449"/>
      <c r="BM23" s="449"/>
      <c r="BN23" s="449"/>
      <c r="BO23" s="657" t="s">
        <v>410</v>
      </c>
      <c r="BP23" s="657"/>
      <c r="BQ23" s="657"/>
      <c r="BR23" s="449"/>
      <c r="BS23" s="658">
        <f ca="1">+ΔΗΛ.ΦΕ2!CE87</f>
        <v>85845.22</v>
      </c>
      <c r="BT23" s="658"/>
      <c r="BU23" s="658"/>
      <c r="BV23" s="658"/>
      <c r="BW23" s="658"/>
      <c r="BX23" s="658"/>
      <c r="BY23" s="658"/>
      <c r="BZ23" s="658"/>
      <c r="CA23" s="658"/>
      <c r="CB23" s="658"/>
      <c r="CC23" s="658"/>
      <c r="CD23" s="658"/>
      <c r="CE23" s="658"/>
      <c r="CF23" s="658"/>
      <c r="CG23" s="658"/>
      <c r="CH23" s="658"/>
      <c r="CI23" s="658"/>
      <c r="CJ23" s="658"/>
      <c r="CK23" s="658"/>
      <c r="CL23" s="658"/>
      <c r="CM23" s="658"/>
      <c r="CN23" s="658"/>
      <c r="CO23" s="658"/>
      <c r="CP23" s="658"/>
      <c r="CQ23" s="658"/>
      <c r="CR23" s="434"/>
    </row>
    <row r="24" spans="1:96" ht="18.75" customHeight="1">
      <c r="A24" s="687"/>
      <c r="B24" s="688"/>
      <c r="C24" s="688"/>
      <c r="D24" s="688"/>
      <c r="E24" s="688"/>
      <c r="F24" s="688"/>
      <c r="G24" s="688"/>
      <c r="H24" s="692"/>
      <c r="I24" s="428"/>
      <c r="J24" s="435" t="s">
        <v>411</v>
      </c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50"/>
      <c r="BO24" s="659" t="s">
        <v>412</v>
      </c>
      <c r="BP24" s="659"/>
      <c r="BQ24" s="659"/>
      <c r="BR24" s="452"/>
      <c r="BS24" s="654"/>
      <c r="BT24" s="654"/>
      <c r="BU24" s="654"/>
      <c r="BV24" s="654"/>
      <c r="BW24" s="654"/>
      <c r="BX24" s="654"/>
      <c r="BY24" s="654"/>
      <c r="BZ24" s="654"/>
      <c r="CA24" s="654"/>
      <c r="CB24" s="654"/>
      <c r="CC24" s="654"/>
      <c r="CD24" s="654"/>
      <c r="CE24" s="654"/>
      <c r="CF24" s="654"/>
      <c r="CG24" s="654"/>
      <c r="CH24" s="654"/>
      <c r="CI24" s="654"/>
      <c r="CJ24" s="654"/>
      <c r="CK24" s="654"/>
      <c r="CL24" s="654"/>
      <c r="CM24" s="654"/>
      <c r="CN24" s="654"/>
      <c r="CO24" s="654"/>
      <c r="CP24" s="654"/>
      <c r="CQ24" s="654"/>
      <c r="CR24" s="436"/>
    </row>
    <row r="25" spans="1:96" ht="18.75" customHeight="1">
      <c r="A25" s="687"/>
      <c r="B25" s="688"/>
      <c r="C25" s="688"/>
      <c r="D25" s="688"/>
      <c r="E25" s="688"/>
      <c r="F25" s="688"/>
      <c r="G25" s="688"/>
      <c r="H25" s="692"/>
      <c r="I25" s="428"/>
      <c r="J25" s="435" t="s">
        <v>413</v>
      </c>
      <c r="K25" s="428"/>
      <c r="L25" s="428"/>
      <c r="M25" s="428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659" t="s">
        <v>414</v>
      </c>
      <c r="BP25" s="659"/>
      <c r="BQ25" s="659"/>
      <c r="BR25" s="452"/>
      <c r="BS25" s="663"/>
      <c r="BT25" s="663"/>
      <c r="BU25" s="663"/>
      <c r="BV25" s="663"/>
      <c r="BW25" s="663"/>
      <c r="BX25" s="663"/>
      <c r="BY25" s="663"/>
      <c r="BZ25" s="663"/>
      <c r="CA25" s="663"/>
      <c r="CB25" s="663"/>
      <c r="CC25" s="663"/>
      <c r="CD25" s="663"/>
      <c r="CE25" s="663"/>
      <c r="CF25" s="663"/>
      <c r="CG25" s="663"/>
      <c r="CH25" s="663"/>
      <c r="CI25" s="663"/>
      <c r="CJ25" s="663"/>
      <c r="CK25" s="663"/>
      <c r="CL25" s="663"/>
      <c r="CM25" s="663"/>
      <c r="CN25" s="663"/>
      <c r="CO25" s="663"/>
      <c r="CP25" s="663"/>
      <c r="CQ25" s="663"/>
      <c r="CR25" s="436"/>
    </row>
    <row r="26" spans="1:96" ht="18.75" customHeight="1">
      <c r="A26" s="687"/>
      <c r="B26" s="688"/>
      <c r="C26" s="688"/>
      <c r="D26" s="688"/>
      <c r="E26" s="688"/>
      <c r="F26" s="688"/>
      <c r="G26" s="688"/>
      <c r="H26" s="692"/>
      <c r="I26" s="428"/>
      <c r="J26" s="435" t="s">
        <v>415</v>
      </c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659" t="s">
        <v>416</v>
      </c>
      <c r="BP26" s="659"/>
      <c r="BQ26" s="659"/>
      <c r="BR26" s="452"/>
      <c r="BS26" s="654"/>
      <c r="BT26" s="654"/>
      <c r="BU26" s="654"/>
      <c r="BV26" s="654"/>
      <c r="BW26" s="654"/>
      <c r="BX26" s="654"/>
      <c r="BY26" s="654"/>
      <c r="BZ26" s="654"/>
      <c r="CA26" s="654"/>
      <c r="CB26" s="654"/>
      <c r="CC26" s="654"/>
      <c r="CD26" s="654"/>
      <c r="CE26" s="654"/>
      <c r="CF26" s="654"/>
      <c r="CG26" s="654"/>
      <c r="CH26" s="654"/>
      <c r="CI26" s="654"/>
      <c r="CJ26" s="654"/>
      <c r="CK26" s="654"/>
      <c r="CL26" s="654"/>
      <c r="CM26" s="654"/>
      <c r="CN26" s="654"/>
      <c r="CO26" s="654"/>
      <c r="CP26" s="654"/>
      <c r="CQ26" s="654"/>
      <c r="CR26" s="436"/>
    </row>
    <row r="27" spans="1:96" ht="3" customHeight="1">
      <c r="A27" s="689"/>
      <c r="B27" s="690"/>
      <c r="C27" s="690"/>
      <c r="D27" s="690"/>
      <c r="E27" s="690"/>
      <c r="F27" s="690"/>
      <c r="G27" s="690"/>
      <c r="H27" s="69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3"/>
      <c r="CK27" s="423"/>
      <c r="CL27" s="423"/>
      <c r="CM27" s="423"/>
      <c r="CN27" s="423"/>
      <c r="CO27" s="423"/>
      <c r="CP27" s="423"/>
      <c r="CQ27" s="423"/>
      <c r="CR27" s="441"/>
    </row>
    <row r="28" spans="1:96" s="456" customFormat="1" ht="12.75" customHeight="1">
      <c r="A28" s="453" t="s">
        <v>417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660" t="s">
        <v>382</v>
      </c>
      <c r="V28" s="661"/>
      <c r="W28" s="662"/>
      <c r="X28" s="660">
        <v>1</v>
      </c>
      <c r="Y28" s="661"/>
      <c r="Z28" s="662"/>
      <c r="AA28" s="455" t="s">
        <v>418</v>
      </c>
      <c r="AB28" s="454"/>
      <c r="AC28" s="454"/>
      <c r="AD28" s="454"/>
      <c r="AE28" s="454"/>
      <c r="AF28" s="454"/>
      <c r="AG28" s="454"/>
      <c r="AH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7" t="s">
        <v>419</v>
      </c>
      <c r="AV28" s="457"/>
      <c r="AW28" s="660" t="s">
        <v>382</v>
      </c>
      <c r="AX28" s="661"/>
      <c r="AY28" s="662"/>
      <c r="AZ28" s="660">
        <v>1</v>
      </c>
      <c r="BA28" s="661"/>
      <c r="BB28" s="662"/>
      <c r="BC28" s="455" t="s">
        <v>420</v>
      </c>
      <c r="BD28" s="455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7" t="s">
        <v>421</v>
      </c>
      <c r="CF28" s="454"/>
      <c r="CG28" s="660" t="s">
        <v>382</v>
      </c>
      <c r="CH28" s="661"/>
      <c r="CI28" s="662"/>
      <c r="CJ28" s="660">
        <v>1</v>
      </c>
      <c r="CK28" s="661"/>
      <c r="CL28" s="662"/>
      <c r="CM28" s="455" t="s">
        <v>422</v>
      </c>
      <c r="CN28" s="454"/>
      <c r="CO28" s="454"/>
      <c r="CP28" s="454"/>
      <c r="CQ28" s="454"/>
      <c r="CR28" s="458"/>
    </row>
    <row r="29" spans="1:96">
      <c r="A29" s="660" t="s">
        <v>423</v>
      </c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/>
      <c r="AP29" s="661"/>
      <c r="AQ29" s="661"/>
      <c r="AR29" s="661"/>
      <c r="AS29" s="661"/>
      <c r="AT29" s="662"/>
      <c r="AU29" s="669" t="s">
        <v>424</v>
      </c>
      <c r="AV29" s="670"/>
      <c r="AW29" s="670"/>
      <c r="AX29" s="670"/>
      <c r="AY29" s="670"/>
      <c r="AZ29" s="670"/>
      <c r="BA29" s="670"/>
      <c r="BB29" s="670"/>
      <c r="BC29" s="670"/>
      <c r="BD29" s="670"/>
      <c r="BE29" s="670"/>
      <c r="BF29" s="670"/>
      <c r="BG29" s="670"/>
      <c r="BH29" s="670"/>
      <c r="BI29" s="670"/>
      <c r="BJ29" s="670"/>
      <c r="BK29" s="670"/>
      <c r="BL29" s="670"/>
      <c r="BM29" s="670"/>
      <c r="BN29" s="671"/>
      <c r="BO29" s="442"/>
      <c r="BP29" s="433"/>
      <c r="BQ29" s="433" t="s">
        <v>425</v>
      </c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3"/>
      <c r="CR29" s="443"/>
    </row>
    <row r="30" spans="1:96" ht="3" customHeight="1">
      <c r="A30" s="459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665">
        <f>ROUND(+P31*AG31,2)</f>
        <v>17169.04</v>
      </c>
      <c r="AV30" s="658"/>
      <c r="AW30" s="658"/>
      <c r="AX30" s="658"/>
      <c r="AY30" s="658"/>
      <c r="AZ30" s="658"/>
      <c r="BA30" s="658"/>
      <c r="BB30" s="658"/>
      <c r="BC30" s="658"/>
      <c r="BD30" s="658"/>
      <c r="BE30" s="658"/>
      <c r="BF30" s="658"/>
      <c r="BG30" s="658"/>
      <c r="BH30" s="658"/>
      <c r="BI30" s="658"/>
      <c r="BJ30" s="658"/>
      <c r="BK30" s="658"/>
      <c r="BL30" s="658"/>
      <c r="BM30" s="658"/>
      <c r="BN30" s="666"/>
      <c r="BO30" s="44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46"/>
    </row>
    <row r="31" spans="1:96" ht="15.75" customHeight="1">
      <c r="A31" s="445"/>
      <c r="B31" s="435" t="s">
        <v>426</v>
      </c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672">
        <f>+BS23</f>
        <v>85845.22</v>
      </c>
      <c r="Q31" s="672"/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435"/>
      <c r="AF31" s="435" t="s">
        <v>427</v>
      </c>
      <c r="AG31" s="664">
        <v>0.2</v>
      </c>
      <c r="AH31" s="664"/>
      <c r="AI31" s="664"/>
      <c r="AJ31" s="664"/>
      <c r="AK31" s="664"/>
      <c r="AL31" s="435"/>
      <c r="AM31" s="435" t="s">
        <v>428</v>
      </c>
      <c r="AN31" s="435"/>
      <c r="AO31" s="435"/>
      <c r="AP31" s="435"/>
      <c r="AQ31" s="629" t="s">
        <v>429</v>
      </c>
      <c r="AR31" s="630"/>
      <c r="AS31" s="631"/>
      <c r="AT31" s="446"/>
      <c r="AU31" s="667"/>
      <c r="AV31" s="667"/>
      <c r="AW31" s="667"/>
      <c r="AX31" s="667"/>
      <c r="AY31" s="667"/>
      <c r="AZ31" s="667"/>
      <c r="BA31" s="667"/>
      <c r="BB31" s="667"/>
      <c r="BC31" s="667"/>
      <c r="BD31" s="667"/>
      <c r="BE31" s="667"/>
      <c r="BF31" s="667"/>
      <c r="BG31" s="667"/>
      <c r="BH31" s="667"/>
      <c r="BI31" s="667"/>
      <c r="BJ31" s="667"/>
      <c r="BK31" s="667"/>
      <c r="BL31" s="667"/>
      <c r="BM31" s="667"/>
      <c r="BN31" s="668"/>
      <c r="BO31" s="445"/>
      <c r="BP31" s="435"/>
      <c r="BQ31" s="435" t="s">
        <v>430</v>
      </c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46"/>
    </row>
    <row r="32" spans="1:96" ht="2.25" customHeight="1">
      <c r="A32" s="44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46"/>
      <c r="AU32" s="658">
        <f ca="1">ROUND(+ΔΗΛ.ΦΕ3!BL18*3%,2)</f>
        <v>185.76</v>
      </c>
      <c r="AV32" s="658"/>
      <c r="AW32" s="658"/>
      <c r="AX32" s="658"/>
      <c r="AY32" s="658"/>
      <c r="AZ32" s="658"/>
      <c r="BA32" s="658"/>
      <c r="BB32" s="658"/>
      <c r="BC32" s="658"/>
      <c r="BD32" s="658"/>
      <c r="BE32" s="658"/>
      <c r="BF32" s="658"/>
      <c r="BG32" s="658"/>
      <c r="BH32" s="658"/>
      <c r="BI32" s="658"/>
      <c r="BJ32" s="658"/>
      <c r="BK32" s="658"/>
      <c r="BL32" s="658"/>
      <c r="BM32" s="658"/>
      <c r="BN32" s="666"/>
      <c r="BO32" s="44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5"/>
      <c r="CI32" s="435"/>
      <c r="CJ32" s="435"/>
      <c r="CK32" s="435"/>
      <c r="CL32" s="435"/>
      <c r="CM32" s="435"/>
      <c r="CN32" s="435"/>
      <c r="CO32" s="435"/>
      <c r="CP32" s="435"/>
      <c r="CQ32" s="435"/>
      <c r="CR32" s="446"/>
    </row>
    <row r="33" spans="1:96" ht="15.75" customHeight="1">
      <c r="A33" s="445"/>
      <c r="B33" s="435" t="s">
        <v>431</v>
      </c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629" t="s">
        <v>432</v>
      </c>
      <c r="AR33" s="630"/>
      <c r="AS33" s="631"/>
      <c r="AT33" s="446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G33" s="667"/>
      <c r="BH33" s="667"/>
      <c r="BI33" s="667"/>
      <c r="BJ33" s="667"/>
      <c r="BK33" s="667"/>
      <c r="BL33" s="667"/>
      <c r="BM33" s="667"/>
      <c r="BN33" s="668"/>
      <c r="BO33" s="44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  <c r="CD33" s="435"/>
      <c r="CE33" s="435"/>
      <c r="CF33" s="435"/>
      <c r="CG33" s="435"/>
      <c r="CH33" s="435"/>
      <c r="CI33" s="435"/>
      <c r="CJ33" s="435"/>
      <c r="CK33" s="435"/>
      <c r="CL33" s="435"/>
      <c r="CM33" s="435"/>
      <c r="CN33" s="435"/>
      <c r="CO33" s="435"/>
      <c r="CP33" s="435"/>
      <c r="CQ33" s="435"/>
      <c r="CR33" s="446"/>
    </row>
    <row r="34" spans="1:96" ht="3" customHeight="1">
      <c r="A34" s="445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46"/>
      <c r="AU34" s="678">
        <f>SUM(AU30:BN33)</f>
        <v>17354.8</v>
      </c>
      <c r="AV34" s="678"/>
      <c r="AW34" s="678"/>
      <c r="AX34" s="678"/>
      <c r="AY34" s="678"/>
      <c r="AZ34" s="678"/>
      <c r="BA34" s="678"/>
      <c r="BB34" s="678"/>
      <c r="BC34" s="678"/>
      <c r="BD34" s="678"/>
      <c r="BE34" s="678"/>
      <c r="BF34" s="678"/>
      <c r="BG34" s="678"/>
      <c r="BH34" s="678"/>
      <c r="BI34" s="678"/>
      <c r="BJ34" s="678"/>
      <c r="BK34" s="678"/>
      <c r="BL34" s="678"/>
      <c r="BM34" s="678"/>
      <c r="BN34" s="679"/>
      <c r="BO34" s="445"/>
      <c r="BP34" s="435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  <c r="CA34" s="435"/>
      <c r="CB34" s="435"/>
      <c r="CC34" s="435"/>
      <c r="CD34" s="435"/>
      <c r="CE34" s="435"/>
      <c r="CF34" s="435"/>
      <c r="CG34" s="435"/>
      <c r="CH34" s="435"/>
      <c r="CI34" s="435"/>
      <c r="CJ34" s="435"/>
      <c r="CK34" s="435"/>
      <c r="CL34" s="435"/>
      <c r="CM34" s="435"/>
      <c r="CN34" s="435"/>
      <c r="CO34" s="435"/>
      <c r="CP34" s="435"/>
      <c r="CQ34" s="435"/>
      <c r="CR34" s="446"/>
    </row>
    <row r="35" spans="1:96" ht="15.75" customHeight="1">
      <c r="A35" s="445"/>
      <c r="B35" s="435"/>
      <c r="C35" s="435"/>
      <c r="D35" s="435"/>
      <c r="E35" s="435"/>
      <c r="F35" s="460" t="s">
        <v>433</v>
      </c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61" t="s">
        <v>434</v>
      </c>
      <c r="AQ35" s="629" t="s">
        <v>435</v>
      </c>
      <c r="AR35" s="630"/>
      <c r="AS35" s="631"/>
      <c r="AT35" s="446"/>
      <c r="AU35" s="680"/>
      <c r="AV35" s="680"/>
      <c r="AW35" s="680"/>
      <c r="AX35" s="680"/>
      <c r="AY35" s="680"/>
      <c r="AZ35" s="680"/>
      <c r="BA35" s="680"/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0"/>
      <c r="BM35" s="680"/>
      <c r="BN35" s="681"/>
      <c r="BO35" s="445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462"/>
      <c r="CB35" s="462"/>
      <c r="CC35" s="462"/>
      <c r="CD35" s="462"/>
      <c r="CE35" s="673">
        <v>2011</v>
      </c>
      <c r="CF35" s="673"/>
      <c r="CG35" s="673"/>
      <c r="CH35" s="451"/>
      <c r="CI35" s="463" t="s">
        <v>436</v>
      </c>
      <c r="CJ35" s="435"/>
      <c r="CK35" s="435"/>
      <c r="CL35" s="435"/>
      <c r="CM35" s="435"/>
      <c r="CN35" s="435"/>
      <c r="CO35" s="435"/>
      <c r="CP35" s="435"/>
      <c r="CQ35" s="435"/>
      <c r="CR35" s="446"/>
    </row>
    <row r="36" spans="1:96" ht="2.25" customHeight="1">
      <c r="A36" s="445"/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46"/>
      <c r="AU36" s="674">
        <v>25803.5</v>
      </c>
      <c r="AV36" s="674"/>
      <c r="AW36" s="674"/>
      <c r="AX36" s="674"/>
      <c r="AY36" s="674"/>
      <c r="AZ36" s="674"/>
      <c r="BA36" s="674"/>
      <c r="BB36" s="674"/>
      <c r="BC36" s="674"/>
      <c r="BD36" s="674"/>
      <c r="BE36" s="674"/>
      <c r="BF36" s="674"/>
      <c r="BG36" s="674"/>
      <c r="BH36" s="674"/>
      <c r="BI36" s="674"/>
      <c r="BJ36" s="674"/>
      <c r="BK36" s="674"/>
      <c r="BL36" s="674"/>
      <c r="BM36" s="674"/>
      <c r="BN36" s="675"/>
      <c r="BO36" s="44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  <c r="CC36" s="435"/>
      <c r="CD36" s="435"/>
      <c r="CE36" s="435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5"/>
      <c r="CR36" s="446"/>
    </row>
    <row r="37" spans="1:96" ht="15.75" customHeight="1">
      <c r="A37" s="445"/>
      <c r="B37" s="460" t="s">
        <v>437</v>
      </c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629" t="s">
        <v>438</v>
      </c>
      <c r="AR37" s="630"/>
      <c r="AS37" s="631"/>
      <c r="AT37" s="446"/>
      <c r="AU37" s="676"/>
      <c r="AV37" s="676"/>
      <c r="AW37" s="676"/>
      <c r="AX37" s="676"/>
      <c r="AY37" s="676"/>
      <c r="AZ37" s="676"/>
      <c r="BA37" s="676"/>
      <c r="BB37" s="676"/>
      <c r="BC37" s="676"/>
      <c r="BD37" s="676"/>
      <c r="BE37" s="676"/>
      <c r="BF37" s="676"/>
      <c r="BG37" s="676"/>
      <c r="BH37" s="676"/>
      <c r="BI37" s="676"/>
      <c r="BJ37" s="676"/>
      <c r="BK37" s="676"/>
      <c r="BL37" s="676"/>
      <c r="BM37" s="676"/>
      <c r="BN37" s="677"/>
      <c r="BO37" s="445"/>
      <c r="BP37" s="435" t="s">
        <v>439</v>
      </c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64"/>
      <c r="CJ37" s="455"/>
      <c r="CK37" s="455"/>
      <c r="CL37" s="455"/>
      <c r="CM37" s="455"/>
      <c r="CN37" s="455"/>
      <c r="CO37" s="455"/>
      <c r="CP37" s="455"/>
      <c r="CQ37" s="465"/>
      <c r="CR37" s="446"/>
    </row>
    <row r="38" spans="1:96" ht="3" customHeight="1">
      <c r="A38" s="445"/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46"/>
      <c r="AU38" s="674">
        <v>40.959999999999994</v>
      </c>
      <c r="AV38" s="674"/>
      <c r="AW38" s="674"/>
      <c r="AX38" s="674"/>
      <c r="AY38" s="674"/>
      <c r="AZ38" s="674"/>
      <c r="BA38" s="674"/>
      <c r="BB38" s="674"/>
      <c r="BC38" s="674"/>
      <c r="BD38" s="674"/>
      <c r="BE38" s="674"/>
      <c r="BF38" s="674"/>
      <c r="BG38" s="674"/>
      <c r="BH38" s="674"/>
      <c r="BI38" s="674"/>
      <c r="BJ38" s="674"/>
      <c r="BK38" s="674"/>
      <c r="BL38" s="674"/>
      <c r="BM38" s="674"/>
      <c r="BN38" s="675"/>
      <c r="BO38" s="445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35"/>
      <c r="CE38" s="435"/>
      <c r="CF38" s="435"/>
      <c r="CG38" s="435"/>
      <c r="CH38" s="435"/>
      <c r="CI38" s="435"/>
      <c r="CJ38" s="435"/>
      <c r="CK38" s="435"/>
      <c r="CL38" s="435"/>
      <c r="CM38" s="435"/>
      <c r="CN38" s="435"/>
      <c r="CO38" s="435"/>
      <c r="CP38" s="435"/>
      <c r="CQ38" s="435"/>
      <c r="CR38" s="446"/>
    </row>
    <row r="39" spans="1:96" ht="15.75" customHeight="1">
      <c r="A39" s="445"/>
      <c r="B39" s="435"/>
      <c r="C39" s="435"/>
      <c r="D39" s="435"/>
      <c r="E39" s="435"/>
      <c r="F39" s="435" t="s">
        <v>440</v>
      </c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629" t="s">
        <v>441</v>
      </c>
      <c r="AR39" s="630"/>
      <c r="AS39" s="631"/>
      <c r="AT39" s="446"/>
      <c r="AU39" s="676"/>
      <c r="AV39" s="676"/>
      <c r="AW39" s="676"/>
      <c r="AX39" s="676"/>
      <c r="AY39" s="676"/>
      <c r="AZ39" s="676"/>
      <c r="BA39" s="676"/>
      <c r="BB39" s="676"/>
      <c r="BC39" s="676"/>
      <c r="BD39" s="676"/>
      <c r="BE39" s="676"/>
      <c r="BF39" s="676"/>
      <c r="BG39" s="676"/>
      <c r="BH39" s="676"/>
      <c r="BI39" s="676"/>
      <c r="BJ39" s="676"/>
      <c r="BK39" s="676"/>
      <c r="BL39" s="676"/>
      <c r="BM39" s="676"/>
      <c r="BN39" s="677"/>
      <c r="BO39" s="447"/>
      <c r="BP39" s="440"/>
      <c r="BQ39" s="440"/>
      <c r="BR39" s="440"/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66"/>
    </row>
    <row r="40" spans="1:96" ht="3" customHeight="1">
      <c r="A40" s="445"/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46"/>
      <c r="AU40" s="674"/>
      <c r="AV40" s="674"/>
      <c r="AW40" s="674"/>
      <c r="AX40" s="674"/>
      <c r="AY40" s="674"/>
      <c r="AZ40" s="674"/>
      <c r="BA40" s="674"/>
      <c r="BB40" s="674"/>
      <c r="BC40" s="674"/>
      <c r="BD40" s="674"/>
      <c r="BE40" s="674"/>
      <c r="BF40" s="674"/>
      <c r="BG40" s="674"/>
      <c r="BH40" s="674"/>
      <c r="BI40" s="674"/>
      <c r="BJ40" s="674"/>
      <c r="BK40" s="674"/>
      <c r="BL40" s="674"/>
      <c r="BM40" s="674"/>
      <c r="BN40" s="675"/>
      <c r="BO40" s="442"/>
      <c r="BP40" s="433"/>
      <c r="BQ40" s="433"/>
      <c r="BR40" s="433"/>
      <c r="BS40" s="433"/>
      <c r="BT40" s="433"/>
      <c r="BU40" s="433"/>
      <c r="BV40" s="433"/>
      <c r="BW40" s="433"/>
      <c r="BX40" s="433"/>
      <c r="BY40" s="433"/>
      <c r="BZ40" s="433"/>
      <c r="CA40" s="433"/>
      <c r="CB40" s="433"/>
      <c r="CC40" s="433"/>
      <c r="CD40" s="433"/>
      <c r="CE40" s="433"/>
      <c r="CF40" s="433"/>
      <c r="CG40" s="433"/>
      <c r="CH40" s="433"/>
      <c r="CI40" s="433"/>
      <c r="CJ40" s="433"/>
      <c r="CK40" s="433"/>
      <c r="CL40" s="433"/>
      <c r="CM40" s="433"/>
      <c r="CN40" s="433"/>
      <c r="CO40" s="433"/>
      <c r="CP40" s="433"/>
      <c r="CQ40" s="433"/>
      <c r="CR40" s="443"/>
    </row>
    <row r="41" spans="1:96" ht="15.75" customHeight="1">
      <c r="A41" s="445"/>
      <c r="B41" s="435"/>
      <c r="C41" s="435"/>
      <c r="D41" s="435"/>
      <c r="E41" s="435"/>
      <c r="F41" s="435" t="s">
        <v>442</v>
      </c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46"/>
      <c r="AU41" s="698"/>
      <c r="AV41" s="698"/>
      <c r="AW41" s="698"/>
      <c r="AX41" s="698"/>
      <c r="AY41" s="698"/>
      <c r="AZ41" s="698"/>
      <c r="BA41" s="698"/>
      <c r="BB41" s="698"/>
      <c r="BC41" s="698"/>
      <c r="BD41" s="698"/>
      <c r="BE41" s="698"/>
      <c r="BF41" s="698"/>
      <c r="BG41" s="698"/>
      <c r="BH41" s="698"/>
      <c r="BI41" s="698"/>
      <c r="BJ41" s="698"/>
      <c r="BK41" s="698"/>
      <c r="BL41" s="698"/>
      <c r="BM41" s="698"/>
      <c r="BN41" s="699"/>
      <c r="BO41" s="445"/>
      <c r="BP41" s="435"/>
      <c r="BQ41" s="435"/>
      <c r="BR41" s="435"/>
      <c r="BS41" s="435"/>
      <c r="BT41" s="435"/>
      <c r="BU41" s="435"/>
      <c r="BV41" s="435"/>
      <c r="BW41" s="435"/>
      <c r="BX41" s="435"/>
      <c r="BY41" s="435"/>
      <c r="BZ41" s="435"/>
      <c r="CA41" s="435"/>
      <c r="CB41" s="435"/>
      <c r="CC41" s="438" t="s">
        <v>443</v>
      </c>
      <c r="CD41" s="435"/>
      <c r="CE41" s="435"/>
      <c r="CF41" s="435"/>
      <c r="CG41" s="435"/>
      <c r="CH41" s="435"/>
      <c r="CI41" s="435"/>
      <c r="CJ41" s="435"/>
      <c r="CK41" s="435"/>
      <c r="CL41" s="435"/>
      <c r="CM41" s="435"/>
      <c r="CN41" s="435"/>
      <c r="CO41" s="435"/>
      <c r="CP41" s="435"/>
      <c r="CQ41" s="435"/>
      <c r="CR41" s="446"/>
    </row>
    <row r="42" spans="1:96" ht="15.75" customHeight="1">
      <c r="A42" s="445"/>
      <c r="B42" s="435"/>
      <c r="C42" s="435"/>
      <c r="D42" s="435"/>
      <c r="E42" s="435"/>
      <c r="F42" s="435" t="s">
        <v>444</v>
      </c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629" t="s">
        <v>445</v>
      </c>
      <c r="AR42" s="630"/>
      <c r="AS42" s="631"/>
      <c r="AT42" s="446"/>
      <c r="AU42" s="676"/>
      <c r="AV42" s="676"/>
      <c r="AW42" s="676"/>
      <c r="AX42" s="676"/>
      <c r="AY42" s="676"/>
      <c r="AZ42" s="676"/>
      <c r="BA42" s="676"/>
      <c r="BB42" s="676"/>
      <c r="BC42" s="676"/>
      <c r="BD42" s="676"/>
      <c r="BE42" s="676"/>
      <c r="BF42" s="676"/>
      <c r="BG42" s="676"/>
      <c r="BH42" s="676"/>
      <c r="BI42" s="676"/>
      <c r="BJ42" s="676"/>
      <c r="BK42" s="676"/>
      <c r="BL42" s="676"/>
      <c r="BM42" s="676"/>
      <c r="BN42" s="677"/>
      <c r="BO42" s="445"/>
      <c r="BP42" s="435" t="s">
        <v>446</v>
      </c>
      <c r="BQ42" s="435"/>
      <c r="BR42" s="435"/>
      <c r="BS42" s="435"/>
      <c r="BT42" s="435"/>
      <c r="BU42" s="435"/>
      <c r="BV42" s="435"/>
      <c r="BW42" s="435"/>
      <c r="BX42" s="435"/>
      <c r="BY42" s="435"/>
      <c r="BZ42" s="435"/>
      <c r="CA42" s="435"/>
      <c r="CB42" s="462"/>
      <c r="CC42" s="462"/>
      <c r="CD42" s="462"/>
      <c r="CE42" s="462"/>
      <c r="CF42" s="462"/>
      <c r="CG42" s="462"/>
      <c r="CH42" s="462"/>
      <c r="CI42" s="462"/>
      <c r="CJ42" s="462"/>
      <c r="CK42" s="462"/>
      <c r="CL42" s="462"/>
      <c r="CM42" s="462"/>
      <c r="CN42" s="462"/>
      <c r="CO42" s="462"/>
      <c r="CP42" s="462"/>
      <c r="CQ42" s="462"/>
      <c r="CR42" s="436"/>
    </row>
    <row r="43" spans="1:96" ht="3" customHeight="1">
      <c r="A43" s="445"/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46"/>
      <c r="AU43" s="674"/>
      <c r="AV43" s="674"/>
      <c r="AW43" s="674"/>
      <c r="AX43" s="674"/>
      <c r="AY43" s="674"/>
      <c r="AZ43" s="674"/>
      <c r="BA43" s="674"/>
      <c r="BB43" s="674"/>
      <c r="BC43" s="674"/>
      <c r="BD43" s="674"/>
      <c r="BE43" s="674"/>
      <c r="BF43" s="674"/>
      <c r="BG43" s="674"/>
      <c r="BH43" s="674"/>
      <c r="BI43" s="674"/>
      <c r="BJ43" s="674"/>
      <c r="BK43" s="674"/>
      <c r="BL43" s="674"/>
      <c r="BM43" s="674"/>
      <c r="BN43" s="675"/>
      <c r="BO43" s="445"/>
      <c r="BP43" s="435"/>
      <c r="BQ43" s="435"/>
      <c r="BR43" s="435"/>
      <c r="BS43" s="435"/>
      <c r="BT43" s="435"/>
      <c r="BU43" s="435"/>
      <c r="BV43" s="435"/>
      <c r="BW43" s="435"/>
      <c r="BX43" s="435"/>
      <c r="BY43" s="435"/>
      <c r="BZ43" s="435"/>
      <c r="CA43" s="435"/>
      <c r="CB43" s="435"/>
      <c r="CC43" s="435"/>
      <c r="CD43" s="435"/>
      <c r="CE43" s="435"/>
      <c r="CF43" s="435"/>
      <c r="CG43" s="435"/>
      <c r="CH43" s="435"/>
      <c r="CI43" s="435"/>
      <c r="CJ43" s="435"/>
      <c r="CK43" s="435"/>
      <c r="CL43" s="435"/>
      <c r="CM43" s="435"/>
      <c r="CN43" s="435"/>
      <c r="CO43" s="435"/>
      <c r="CP43" s="435"/>
      <c r="CQ43" s="435"/>
      <c r="CR43" s="446"/>
    </row>
    <row r="44" spans="1:96" ht="15.75" customHeight="1">
      <c r="A44" s="445"/>
      <c r="B44" s="435"/>
      <c r="C44" s="435"/>
      <c r="D44" s="435"/>
      <c r="E44" s="435"/>
      <c r="F44" s="435" t="s">
        <v>447</v>
      </c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629" t="s">
        <v>448</v>
      </c>
      <c r="AR44" s="630"/>
      <c r="AS44" s="631"/>
      <c r="AT44" s="446"/>
      <c r="AU44" s="676"/>
      <c r="AV44" s="676"/>
      <c r="AW44" s="676"/>
      <c r="AX44" s="676"/>
      <c r="AY44" s="676"/>
      <c r="AZ44" s="676"/>
      <c r="BA44" s="676"/>
      <c r="BB44" s="676"/>
      <c r="BC44" s="676"/>
      <c r="BD44" s="676"/>
      <c r="BE44" s="676"/>
      <c r="BF44" s="676"/>
      <c r="BG44" s="676"/>
      <c r="BH44" s="676"/>
      <c r="BI44" s="676"/>
      <c r="BJ44" s="676"/>
      <c r="BK44" s="676"/>
      <c r="BL44" s="676"/>
      <c r="BM44" s="676"/>
      <c r="BN44" s="677"/>
      <c r="BO44" s="445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2"/>
      <c r="CA44" s="462"/>
      <c r="CB44" s="462"/>
      <c r="CC44" s="462"/>
      <c r="CD44" s="462"/>
      <c r="CE44" s="462"/>
      <c r="CF44" s="462"/>
      <c r="CG44" s="462"/>
      <c r="CH44" s="462"/>
      <c r="CI44" s="462"/>
      <c r="CJ44" s="462"/>
      <c r="CK44" s="462"/>
      <c r="CL44" s="462"/>
      <c r="CM44" s="462"/>
      <c r="CN44" s="462"/>
      <c r="CO44" s="462"/>
      <c r="CP44" s="462"/>
      <c r="CQ44" s="462"/>
      <c r="CR44" s="446"/>
    </row>
    <row r="45" spans="1:96" ht="3" customHeight="1">
      <c r="A45" s="445"/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46"/>
      <c r="AU45" s="682"/>
      <c r="AV45" s="683"/>
      <c r="AW45" s="683"/>
      <c r="AX45" s="683"/>
      <c r="AY45" s="683"/>
      <c r="AZ45" s="683"/>
      <c r="BA45" s="683"/>
      <c r="BB45" s="683"/>
      <c r="BC45" s="683"/>
      <c r="BD45" s="683"/>
      <c r="BE45" s="683"/>
      <c r="BF45" s="683"/>
      <c r="BG45" s="683"/>
      <c r="BH45" s="683"/>
      <c r="BI45" s="683"/>
      <c r="BJ45" s="683"/>
      <c r="BK45" s="683"/>
      <c r="BL45" s="683"/>
      <c r="BM45" s="683"/>
      <c r="BN45" s="684"/>
      <c r="BO45" s="445"/>
      <c r="BP45" s="435"/>
      <c r="BQ45" s="435"/>
      <c r="BR45" s="435"/>
      <c r="BS45" s="435"/>
      <c r="BT45" s="435"/>
      <c r="BU45" s="435"/>
      <c r="BV45" s="435"/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  <c r="CG45" s="435"/>
      <c r="CH45" s="435"/>
      <c r="CI45" s="435"/>
      <c r="CJ45" s="435"/>
      <c r="CK45" s="435"/>
      <c r="CL45" s="435"/>
      <c r="CM45" s="435"/>
      <c r="CN45" s="435"/>
      <c r="CO45" s="435"/>
      <c r="CP45" s="435"/>
      <c r="CQ45" s="435"/>
      <c r="CR45" s="446"/>
    </row>
    <row r="46" spans="1:96" ht="15.75" customHeight="1">
      <c r="A46" s="445"/>
      <c r="B46" s="435"/>
      <c r="C46" s="435"/>
      <c r="D46" s="435"/>
      <c r="E46" s="435"/>
      <c r="F46" s="435" t="s">
        <v>449</v>
      </c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629" t="s">
        <v>450</v>
      </c>
      <c r="AR46" s="630"/>
      <c r="AS46" s="631"/>
      <c r="AT46" s="446"/>
      <c r="AU46" s="682"/>
      <c r="AV46" s="683"/>
      <c r="AW46" s="683"/>
      <c r="AX46" s="683"/>
      <c r="AY46" s="683"/>
      <c r="AZ46" s="683"/>
      <c r="BA46" s="683"/>
      <c r="BB46" s="683"/>
      <c r="BC46" s="683"/>
      <c r="BD46" s="683"/>
      <c r="BE46" s="683"/>
      <c r="BF46" s="683"/>
      <c r="BG46" s="683"/>
      <c r="BH46" s="683"/>
      <c r="BI46" s="683"/>
      <c r="BJ46" s="683"/>
      <c r="BK46" s="683"/>
      <c r="BL46" s="683"/>
      <c r="BM46" s="683"/>
      <c r="BN46" s="684"/>
      <c r="BO46" s="445"/>
      <c r="BP46" s="435" t="s">
        <v>451</v>
      </c>
      <c r="BQ46" s="435"/>
      <c r="BR46" s="435"/>
      <c r="BS46" s="435"/>
      <c r="BT46" s="435"/>
      <c r="BU46" s="435"/>
      <c r="BV46" s="435"/>
      <c r="BW46" s="435"/>
      <c r="BX46" s="462"/>
      <c r="BY46" s="462"/>
      <c r="BZ46" s="462"/>
      <c r="CA46" s="462"/>
      <c r="CB46" s="462"/>
      <c r="CC46" s="462"/>
      <c r="CD46" s="462"/>
      <c r="CE46" s="462"/>
      <c r="CF46" s="462"/>
      <c r="CG46" s="462"/>
      <c r="CH46" s="462"/>
      <c r="CI46" s="462"/>
      <c r="CJ46" s="462"/>
      <c r="CK46" s="462"/>
      <c r="CL46" s="462"/>
      <c r="CM46" s="462"/>
      <c r="CN46" s="462"/>
      <c r="CO46" s="462"/>
      <c r="CP46" s="462"/>
      <c r="CQ46" s="462"/>
      <c r="CR46" s="446"/>
    </row>
    <row r="47" spans="1:96" ht="3" customHeight="1">
      <c r="A47" s="44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46"/>
      <c r="AU47" s="709">
        <f>SUM(AU36:BN39)</f>
        <v>25844.46</v>
      </c>
      <c r="AV47" s="710"/>
      <c r="AW47" s="710"/>
      <c r="AX47" s="710"/>
      <c r="AY47" s="710"/>
      <c r="AZ47" s="710"/>
      <c r="BA47" s="710"/>
      <c r="BB47" s="710"/>
      <c r="BC47" s="710"/>
      <c r="BD47" s="710"/>
      <c r="BE47" s="710"/>
      <c r="BF47" s="710"/>
      <c r="BG47" s="710"/>
      <c r="BH47" s="710"/>
      <c r="BI47" s="710"/>
      <c r="BJ47" s="710"/>
      <c r="BK47" s="710"/>
      <c r="BL47" s="710"/>
      <c r="BM47" s="710"/>
      <c r="BN47" s="711"/>
      <c r="BO47" s="445"/>
      <c r="BP47" s="435"/>
      <c r="BQ47" s="435"/>
      <c r="BR47" s="435"/>
      <c r="BS47" s="435"/>
      <c r="BT47" s="435"/>
      <c r="BU47" s="435"/>
      <c r="BV47" s="435"/>
      <c r="BW47" s="435"/>
      <c r="BX47" s="435"/>
      <c r="BY47" s="435"/>
      <c r="BZ47" s="435"/>
      <c r="CA47" s="435"/>
      <c r="CB47" s="435"/>
      <c r="CC47" s="435"/>
      <c r="CD47" s="435"/>
      <c r="CE47" s="435"/>
      <c r="CF47" s="435"/>
      <c r="CG47" s="435"/>
      <c r="CH47" s="435"/>
      <c r="CI47" s="435"/>
      <c r="CJ47" s="435"/>
      <c r="CK47" s="435"/>
      <c r="CL47" s="435"/>
      <c r="CM47" s="435"/>
      <c r="CN47" s="435"/>
      <c r="CO47" s="435"/>
      <c r="CP47" s="435"/>
      <c r="CQ47" s="435"/>
      <c r="CR47" s="446"/>
    </row>
    <row r="48" spans="1:96" ht="15.75" customHeight="1">
      <c r="A48" s="445"/>
      <c r="B48" s="435"/>
      <c r="C48" s="435"/>
      <c r="D48" s="435"/>
      <c r="E48" s="435"/>
      <c r="F48" s="460" t="s">
        <v>452</v>
      </c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61" t="s">
        <v>453</v>
      </c>
      <c r="AQ48" s="629" t="s">
        <v>454</v>
      </c>
      <c r="AR48" s="630"/>
      <c r="AS48" s="631"/>
      <c r="AT48" s="446"/>
      <c r="AU48" s="709"/>
      <c r="AV48" s="710"/>
      <c r="AW48" s="710"/>
      <c r="AX48" s="710"/>
      <c r="AY48" s="710"/>
      <c r="AZ48" s="710"/>
      <c r="BA48" s="710"/>
      <c r="BB48" s="710"/>
      <c r="BC48" s="710"/>
      <c r="BD48" s="710"/>
      <c r="BE48" s="710"/>
      <c r="BF48" s="710"/>
      <c r="BG48" s="710"/>
      <c r="BH48" s="710"/>
      <c r="BI48" s="710"/>
      <c r="BJ48" s="710"/>
      <c r="BK48" s="710"/>
      <c r="BL48" s="710"/>
      <c r="BM48" s="710"/>
      <c r="BN48" s="711"/>
      <c r="BO48" s="445"/>
      <c r="BP48" s="462"/>
      <c r="BQ48" s="462"/>
      <c r="BR48" s="462"/>
      <c r="BS48" s="462"/>
      <c r="BT48" s="462"/>
      <c r="BU48" s="462"/>
      <c r="BV48" s="462"/>
      <c r="BW48" s="462"/>
      <c r="BX48" s="462"/>
      <c r="BY48" s="462"/>
      <c r="BZ48" s="462"/>
      <c r="CA48" s="462"/>
      <c r="CB48" s="462"/>
      <c r="CC48" s="462"/>
      <c r="CD48" s="462"/>
      <c r="CE48" s="462"/>
      <c r="CF48" s="462"/>
      <c r="CG48" s="462"/>
      <c r="CH48" s="462"/>
      <c r="CI48" s="462"/>
      <c r="CJ48" s="462"/>
      <c r="CK48" s="462"/>
      <c r="CL48" s="462"/>
      <c r="CM48" s="462"/>
      <c r="CN48" s="712">
        <v>2011</v>
      </c>
      <c r="CO48" s="712"/>
      <c r="CP48" s="712"/>
      <c r="CQ48" s="712"/>
      <c r="CR48" s="446"/>
    </row>
    <row r="49" spans="1:96" ht="3" customHeight="1">
      <c r="A49" s="445"/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46"/>
      <c r="AU49" s="706">
        <f>IF(AU47&gt;AU34,AU47-AU34," ")</f>
        <v>8489.66</v>
      </c>
      <c r="AV49" s="707"/>
      <c r="AW49" s="707"/>
      <c r="AX49" s="707"/>
      <c r="AY49" s="707"/>
      <c r="AZ49" s="707"/>
      <c r="BA49" s="707"/>
      <c r="BB49" s="707"/>
      <c r="BC49" s="707"/>
      <c r="BD49" s="707"/>
      <c r="BE49" s="707"/>
      <c r="BF49" s="707"/>
      <c r="BG49" s="707"/>
      <c r="BH49" s="707"/>
      <c r="BI49" s="707"/>
      <c r="BJ49" s="707"/>
      <c r="BK49" s="707"/>
      <c r="BL49" s="707"/>
      <c r="BM49" s="707"/>
      <c r="BN49" s="708"/>
      <c r="BO49" s="445"/>
      <c r="BP49" s="435"/>
      <c r="BQ49" s="435"/>
      <c r="BR49" s="435"/>
      <c r="BS49" s="435"/>
      <c r="BT49" s="435"/>
      <c r="BU49" s="435"/>
      <c r="BV49" s="435"/>
      <c r="BW49" s="435"/>
      <c r="BX49" s="435"/>
      <c r="BY49" s="435"/>
      <c r="BZ49" s="435"/>
      <c r="CA49" s="435"/>
      <c r="CB49" s="435"/>
      <c r="CC49" s="435"/>
      <c r="CD49" s="435"/>
      <c r="CE49" s="435"/>
      <c r="CF49" s="435"/>
      <c r="CG49" s="435"/>
      <c r="CH49" s="435"/>
      <c r="CI49" s="435"/>
      <c r="CJ49" s="435"/>
      <c r="CK49" s="435"/>
      <c r="CL49" s="435"/>
      <c r="CM49" s="435"/>
      <c r="CN49" s="435"/>
      <c r="CO49" s="435"/>
      <c r="CP49" s="435"/>
      <c r="CQ49" s="435"/>
      <c r="CR49" s="446"/>
    </row>
    <row r="50" spans="1:96" ht="15.75" customHeight="1">
      <c r="A50" s="445"/>
      <c r="B50" s="435" t="s">
        <v>455</v>
      </c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61" t="s">
        <v>456</v>
      </c>
      <c r="AQ50" s="629" t="s">
        <v>457</v>
      </c>
      <c r="AR50" s="630"/>
      <c r="AS50" s="631"/>
      <c r="AT50" s="446"/>
      <c r="AU50" s="706"/>
      <c r="AV50" s="707"/>
      <c r="AW50" s="707"/>
      <c r="AX50" s="707"/>
      <c r="AY50" s="707"/>
      <c r="AZ50" s="707"/>
      <c r="BA50" s="707"/>
      <c r="BB50" s="707"/>
      <c r="BC50" s="707"/>
      <c r="BD50" s="707"/>
      <c r="BE50" s="707"/>
      <c r="BF50" s="707"/>
      <c r="BG50" s="707"/>
      <c r="BH50" s="707"/>
      <c r="BI50" s="707"/>
      <c r="BJ50" s="707"/>
      <c r="BK50" s="707"/>
      <c r="BL50" s="707"/>
      <c r="BM50" s="707"/>
      <c r="BN50" s="708"/>
      <c r="BO50" s="445"/>
      <c r="BP50" s="435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  <c r="CA50" s="435"/>
      <c r="CB50" s="435"/>
      <c r="CC50" s="438" t="s">
        <v>458</v>
      </c>
      <c r="CD50" s="435"/>
      <c r="CE50" s="435"/>
      <c r="CF50" s="435"/>
      <c r="CG50" s="435"/>
      <c r="CH50" s="435"/>
      <c r="CI50" s="435"/>
      <c r="CJ50" s="435"/>
      <c r="CK50" s="435"/>
      <c r="CL50" s="435"/>
      <c r="CM50" s="435"/>
      <c r="CN50" s="435"/>
      <c r="CO50" s="435"/>
      <c r="CP50" s="435"/>
      <c r="CQ50" s="435"/>
      <c r="CR50" s="446"/>
    </row>
    <row r="51" spans="1:96" ht="3" customHeight="1">
      <c r="A51" s="445"/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46"/>
      <c r="AU51" s="709" t="str">
        <f>IF(AU34&gt;AU47,AU34-AU47,"")</f>
        <v/>
      </c>
      <c r="AV51" s="710"/>
      <c r="AW51" s="710"/>
      <c r="AX51" s="710"/>
      <c r="AY51" s="710"/>
      <c r="AZ51" s="710"/>
      <c r="BA51" s="710"/>
      <c r="BB51" s="710"/>
      <c r="BC51" s="710"/>
      <c r="BD51" s="710"/>
      <c r="BE51" s="710"/>
      <c r="BF51" s="710"/>
      <c r="BG51" s="710"/>
      <c r="BH51" s="710"/>
      <c r="BI51" s="710"/>
      <c r="BJ51" s="710"/>
      <c r="BK51" s="710"/>
      <c r="BL51" s="710"/>
      <c r="BM51" s="710"/>
      <c r="BN51" s="711"/>
      <c r="BO51" s="445"/>
      <c r="BP51" s="435"/>
      <c r="BQ51" s="435"/>
      <c r="BR51" s="435"/>
      <c r="BS51" s="435"/>
      <c r="BT51" s="435"/>
      <c r="BU51" s="435"/>
      <c r="BV51" s="435"/>
      <c r="BW51" s="435"/>
      <c r="BX51" s="435"/>
      <c r="BY51" s="435"/>
      <c r="BZ51" s="435"/>
      <c r="CA51" s="435"/>
      <c r="CB51" s="435"/>
      <c r="CC51" s="435"/>
      <c r="CD51" s="435"/>
      <c r="CE51" s="435"/>
      <c r="CF51" s="435"/>
      <c r="CG51" s="435"/>
      <c r="CH51" s="435"/>
      <c r="CI51" s="435"/>
      <c r="CJ51" s="435"/>
      <c r="CK51" s="435"/>
      <c r="CL51" s="435"/>
      <c r="CM51" s="435"/>
      <c r="CN51" s="435"/>
      <c r="CO51" s="435"/>
      <c r="CP51" s="435"/>
      <c r="CQ51" s="435"/>
      <c r="CR51" s="446"/>
    </row>
    <row r="52" spans="1:96" ht="15.75" customHeight="1">
      <c r="A52" s="445"/>
      <c r="B52" s="435" t="s">
        <v>459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61" t="s">
        <v>460</v>
      </c>
      <c r="AQ52" s="629" t="s">
        <v>461</v>
      </c>
      <c r="AR52" s="630"/>
      <c r="AS52" s="631"/>
      <c r="AT52" s="446"/>
      <c r="AU52" s="709"/>
      <c r="AV52" s="710"/>
      <c r="AW52" s="710"/>
      <c r="AX52" s="710"/>
      <c r="AY52" s="710"/>
      <c r="AZ52" s="710"/>
      <c r="BA52" s="710"/>
      <c r="BB52" s="710"/>
      <c r="BC52" s="710"/>
      <c r="BD52" s="710"/>
      <c r="BE52" s="710"/>
      <c r="BF52" s="710"/>
      <c r="BG52" s="710"/>
      <c r="BH52" s="710"/>
      <c r="BI52" s="710"/>
      <c r="BJ52" s="710"/>
      <c r="BK52" s="710"/>
      <c r="BL52" s="710"/>
      <c r="BM52" s="710"/>
      <c r="BN52" s="711"/>
      <c r="BO52" s="445"/>
      <c r="BP52" s="435"/>
      <c r="BQ52" s="435"/>
      <c r="BR52" s="435"/>
      <c r="BS52" s="435"/>
      <c r="BT52" s="435"/>
      <c r="BU52" s="435"/>
      <c r="BV52" s="435"/>
      <c r="BW52" s="435"/>
      <c r="BX52" s="435"/>
      <c r="BY52" s="435"/>
      <c r="BZ52" s="435"/>
      <c r="CA52" s="435"/>
      <c r="CB52" s="435"/>
      <c r="CC52" s="435"/>
      <c r="CD52" s="435"/>
      <c r="CE52" s="435"/>
      <c r="CF52" s="435"/>
      <c r="CG52" s="435"/>
      <c r="CH52" s="435"/>
      <c r="CI52" s="435"/>
      <c r="CJ52" s="435"/>
      <c r="CK52" s="435"/>
      <c r="CL52" s="435"/>
      <c r="CM52" s="435"/>
      <c r="CN52" s="435"/>
      <c r="CO52" s="435"/>
      <c r="CP52" s="435"/>
      <c r="CQ52" s="435"/>
      <c r="CR52" s="446"/>
    </row>
    <row r="53" spans="1:96" ht="3" customHeight="1">
      <c r="A53" s="445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5"/>
      <c r="AS53" s="435"/>
      <c r="AT53" s="446"/>
      <c r="AU53" s="665">
        <f ca="1">+ΔΗΛ.ΦΕ3!CC11</f>
        <v>13842.880000000001</v>
      </c>
      <c r="AV53" s="658"/>
      <c r="AW53" s="658"/>
      <c r="AX53" s="658"/>
      <c r="AY53" s="658"/>
      <c r="AZ53" s="658"/>
      <c r="BA53" s="658"/>
      <c r="BB53" s="658"/>
      <c r="BC53" s="658"/>
      <c r="BD53" s="658"/>
      <c r="BE53" s="658"/>
      <c r="BF53" s="658"/>
      <c r="BG53" s="658"/>
      <c r="BH53" s="658"/>
      <c r="BI53" s="658"/>
      <c r="BJ53" s="658"/>
      <c r="BK53" s="658"/>
      <c r="BL53" s="658"/>
      <c r="BM53" s="658"/>
      <c r="BN53" s="666"/>
      <c r="BO53" s="445"/>
      <c r="BP53" s="435"/>
      <c r="BQ53" s="435"/>
      <c r="BR53" s="435"/>
      <c r="BS53" s="435"/>
      <c r="BT53" s="435"/>
      <c r="BU53" s="435"/>
      <c r="BV53" s="435"/>
      <c r="BW53" s="435"/>
      <c r="BX53" s="435"/>
      <c r="BY53" s="435"/>
      <c r="BZ53" s="435"/>
      <c r="CA53" s="435"/>
      <c r="CB53" s="435"/>
      <c r="CC53" s="435"/>
      <c r="CD53" s="435"/>
      <c r="CE53" s="435"/>
      <c r="CF53" s="435"/>
      <c r="CG53" s="435"/>
      <c r="CH53" s="435"/>
      <c r="CI53" s="435"/>
      <c r="CJ53" s="435"/>
      <c r="CK53" s="435"/>
      <c r="CL53" s="435"/>
      <c r="CM53" s="435"/>
      <c r="CN53" s="435"/>
      <c r="CO53" s="435"/>
      <c r="CP53" s="435"/>
      <c r="CQ53" s="435"/>
      <c r="CR53" s="446"/>
    </row>
    <row r="54" spans="1:96" ht="15.75" customHeight="1">
      <c r="A54" s="445"/>
      <c r="B54" s="435" t="s">
        <v>462</v>
      </c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713" t="s">
        <v>463</v>
      </c>
      <c r="AC54" s="714"/>
      <c r="AD54" s="714"/>
      <c r="AE54" s="715"/>
      <c r="AF54" s="467" t="s">
        <v>463</v>
      </c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629" t="s">
        <v>464</v>
      </c>
      <c r="AR54" s="630"/>
      <c r="AS54" s="631"/>
      <c r="AT54" s="446"/>
      <c r="AU54" s="695"/>
      <c r="AV54" s="667"/>
      <c r="AW54" s="667"/>
      <c r="AX54" s="667"/>
      <c r="AY54" s="667"/>
      <c r="AZ54" s="667"/>
      <c r="BA54" s="667"/>
      <c r="BB54" s="667"/>
      <c r="BC54" s="667"/>
      <c r="BD54" s="667"/>
      <c r="BE54" s="667"/>
      <c r="BF54" s="667"/>
      <c r="BG54" s="667"/>
      <c r="BH54" s="667"/>
      <c r="BI54" s="667"/>
      <c r="BJ54" s="667"/>
      <c r="BK54" s="667"/>
      <c r="BL54" s="667"/>
      <c r="BM54" s="667"/>
      <c r="BN54" s="668"/>
      <c r="BO54" s="447"/>
      <c r="BP54" s="440"/>
      <c r="BQ54" s="440"/>
      <c r="BR54" s="440"/>
      <c r="BS54" s="440"/>
      <c r="BT54" s="440"/>
      <c r="BU54" s="440"/>
      <c r="BV54" s="440"/>
      <c r="BW54" s="440"/>
      <c r="BX54" s="440"/>
      <c r="BY54" s="440"/>
      <c r="BZ54" s="440"/>
      <c r="CA54" s="440"/>
      <c r="CB54" s="440"/>
      <c r="CC54" s="440"/>
      <c r="CD54" s="440"/>
      <c r="CE54" s="440"/>
      <c r="CF54" s="440"/>
      <c r="CG54" s="440"/>
      <c r="CH54" s="440"/>
      <c r="CI54" s="440"/>
      <c r="CJ54" s="440"/>
      <c r="CK54" s="440"/>
      <c r="CL54" s="440"/>
      <c r="CM54" s="440"/>
      <c r="CN54" s="440"/>
      <c r="CO54" s="440"/>
      <c r="CP54" s="440"/>
      <c r="CQ54" s="440"/>
      <c r="CR54" s="466"/>
    </row>
    <row r="55" spans="1:96" ht="3.75" customHeight="1">
      <c r="A55" s="44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67" t="s">
        <v>465</v>
      </c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706">
        <f ca="1">ROUND(+ΔΗΛ.ΦΕ3!A18*0.03,2)</f>
        <v>185.76</v>
      </c>
      <c r="AV55" s="707"/>
      <c r="AW55" s="707"/>
      <c r="AX55" s="707"/>
      <c r="AY55" s="707"/>
      <c r="AZ55" s="707"/>
      <c r="BA55" s="707"/>
      <c r="BB55" s="707"/>
      <c r="BC55" s="707"/>
      <c r="BD55" s="707"/>
      <c r="BE55" s="707"/>
      <c r="BF55" s="707"/>
      <c r="BG55" s="707"/>
      <c r="BH55" s="707"/>
      <c r="BI55" s="707"/>
      <c r="BJ55" s="707"/>
      <c r="BK55" s="707"/>
      <c r="BL55" s="707"/>
      <c r="BM55" s="707"/>
      <c r="BN55" s="708"/>
      <c r="BO55" s="442"/>
      <c r="BP55" s="433"/>
      <c r="BQ55" s="433"/>
      <c r="BR55" s="433"/>
      <c r="BS55" s="433"/>
      <c r="BT55" s="433"/>
      <c r="BU55" s="433"/>
      <c r="BV55" s="433"/>
      <c r="BW55" s="433"/>
      <c r="BX55" s="433"/>
      <c r="BY55" s="433"/>
      <c r="BZ55" s="433"/>
      <c r="CA55" s="433"/>
      <c r="CB55" s="433"/>
      <c r="CC55" s="433"/>
      <c r="CD55" s="433"/>
      <c r="CE55" s="433"/>
      <c r="CF55" s="433"/>
      <c r="CG55" s="433"/>
      <c r="CH55" s="433"/>
      <c r="CI55" s="433"/>
      <c r="CJ55" s="433"/>
      <c r="CK55" s="433"/>
      <c r="CL55" s="433"/>
      <c r="CM55" s="433"/>
      <c r="CN55" s="433"/>
      <c r="CO55" s="433"/>
      <c r="CP55" s="433"/>
      <c r="CQ55" s="433"/>
      <c r="CR55" s="443"/>
    </row>
    <row r="56" spans="1:96" ht="15.75" customHeight="1">
      <c r="A56" s="445"/>
      <c r="B56" s="435" t="s">
        <v>466</v>
      </c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629" t="s">
        <v>467</v>
      </c>
      <c r="AR56" s="630"/>
      <c r="AS56" s="631"/>
      <c r="AT56" s="435"/>
      <c r="AU56" s="706"/>
      <c r="AV56" s="707"/>
      <c r="AW56" s="707"/>
      <c r="AX56" s="707"/>
      <c r="AY56" s="707"/>
      <c r="AZ56" s="707"/>
      <c r="BA56" s="707"/>
      <c r="BB56" s="707"/>
      <c r="BC56" s="707"/>
      <c r="BD56" s="707"/>
      <c r="BE56" s="707"/>
      <c r="BF56" s="707"/>
      <c r="BG56" s="707"/>
      <c r="BH56" s="707"/>
      <c r="BI56" s="707"/>
      <c r="BJ56" s="707"/>
      <c r="BK56" s="707"/>
      <c r="BL56" s="707"/>
      <c r="BM56" s="707"/>
      <c r="BN56" s="708"/>
      <c r="BO56" s="445"/>
      <c r="BP56" s="435"/>
      <c r="BQ56" s="435"/>
      <c r="BR56" s="435"/>
      <c r="BS56" s="435"/>
      <c r="BT56" s="435"/>
      <c r="BU56" s="435"/>
      <c r="BV56" s="435"/>
      <c r="BW56" s="435"/>
      <c r="BX56" s="435"/>
      <c r="BY56" s="435"/>
      <c r="BZ56" s="435"/>
      <c r="CA56" s="435"/>
      <c r="CB56" s="435"/>
      <c r="CC56" s="438" t="s">
        <v>468</v>
      </c>
      <c r="CD56" s="435"/>
      <c r="CE56" s="435"/>
      <c r="CF56" s="435"/>
      <c r="CG56" s="435"/>
      <c r="CH56" s="435"/>
      <c r="CI56" s="435"/>
      <c r="CJ56" s="435"/>
      <c r="CK56" s="435"/>
      <c r="CL56" s="435"/>
      <c r="CM56" s="435"/>
      <c r="CN56" s="435"/>
      <c r="CO56" s="435"/>
      <c r="CP56" s="435"/>
      <c r="CQ56" s="435"/>
      <c r="CR56" s="446"/>
    </row>
    <row r="57" spans="1:96" ht="3" customHeight="1">
      <c r="A57" s="44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706">
        <f>ROUND(+AU55*0.2,2)</f>
        <v>37.15</v>
      </c>
      <c r="AV57" s="707"/>
      <c r="AW57" s="707"/>
      <c r="AX57" s="707"/>
      <c r="AY57" s="707"/>
      <c r="AZ57" s="707"/>
      <c r="BA57" s="707"/>
      <c r="BB57" s="707"/>
      <c r="BC57" s="707"/>
      <c r="BD57" s="707"/>
      <c r="BE57" s="707"/>
      <c r="BF57" s="707"/>
      <c r="BG57" s="707"/>
      <c r="BH57" s="707"/>
      <c r="BI57" s="707"/>
      <c r="BJ57" s="707"/>
      <c r="BK57" s="707"/>
      <c r="BL57" s="707"/>
      <c r="BM57" s="707"/>
      <c r="BN57" s="708"/>
      <c r="BO57" s="445"/>
      <c r="BP57" s="435"/>
      <c r="BQ57" s="435"/>
      <c r="BR57" s="435"/>
      <c r="BS57" s="435"/>
      <c r="BT57" s="435"/>
      <c r="BU57" s="435"/>
      <c r="BV57" s="435"/>
      <c r="BW57" s="435"/>
      <c r="BX57" s="435"/>
      <c r="BY57" s="435"/>
      <c r="BZ57" s="435"/>
      <c r="CA57" s="435"/>
      <c r="CB57" s="435"/>
      <c r="CC57" s="435"/>
      <c r="CD57" s="435"/>
      <c r="CE57" s="435"/>
      <c r="CF57" s="435"/>
      <c r="CG57" s="435"/>
      <c r="CH57" s="435"/>
      <c r="CI57" s="435"/>
      <c r="CJ57" s="435"/>
      <c r="CK57" s="435"/>
      <c r="CL57" s="435"/>
      <c r="CM57" s="435"/>
      <c r="CN57" s="435"/>
      <c r="CO57" s="435"/>
      <c r="CP57" s="435"/>
      <c r="CQ57" s="435"/>
      <c r="CR57" s="446"/>
    </row>
    <row r="58" spans="1:96" ht="15.75" customHeight="1">
      <c r="A58" s="445"/>
      <c r="B58" s="435" t="s">
        <v>469</v>
      </c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35"/>
      <c r="AP58" s="435"/>
      <c r="AQ58" s="629" t="s">
        <v>470</v>
      </c>
      <c r="AR58" s="630"/>
      <c r="AS58" s="631"/>
      <c r="AT58" s="435"/>
      <c r="AU58" s="706"/>
      <c r="AV58" s="707"/>
      <c r="AW58" s="707"/>
      <c r="AX58" s="707"/>
      <c r="AY58" s="707"/>
      <c r="AZ58" s="707"/>
      <c r="BA58" s="707"/>
      <c r="BB58" s="707"/>
      <c r="BC58" s="707"/>
      <c r="BD58" s="707"/>
      <c r="BE58" s="707"/>
      <c r="BF58" s="707"/>
      <c r="BG58" s="707"/>
      <c r="BH58" s="707"/>
      <c r="BI58" s="707"/>
      <c r="BJ58" s="707"/>
      <c r="BK58" s="707"/>
      <c r="BL58" s="707"/>
      <c r="BM58" s="707"/>
      <c r="BN58" s="708"/>
      <c r="BO58" s="445"/>
      <c r="BP58" s="435" t="s">
        <v>471</v>
      </c>
      <c r="BQ58" s="435"/>
      <c r="BR58" s="435"/>
      <c r="BS58" s="435"/>
      <c r="BT58" s="435"/>
      <c r="BU58" s="462"/>
      <c r="BV58" s="462"/>
      <c r="BW58" s="462"/>
      <c r="BX58" s="462"/>
      <c r="BY58" s="462"/>
      <c r="BZ58" s="462"/>
      <c r="CA58" s="462"/>
      <c r="CB58" s="462"/>
      <c r="CC58" s="462"/>
      <c r="CD58" s="462"/>
      <c r="CE58" s="462"/>
      <c r="CF58" s="462"/>
      <c r="CG58" s="462"/>
      <c r="CH58" s="462"/>
      <c r="CI58" s="462"/>
      <c r="CJ58" s="462"/>
      <c r="CK58" s="462"/>
      <c r="CL58" s="462"/>
      <c r="CM58" s="462"/>
      <c r="CN58" s="462"/>
      <c r="CO58" s="462"/>
      <c r="CP58" s="462"/>
      <c r="CQ58" s="462"/>
      <c r="CR58" s="446"/>
    </row>
    <row r="59" spans="1:96" ht="3" customHeight="1">
      <c r="A59" s="44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682"/>
      <c r="AV59" s="683"/>
      <c r="AW59" s="683"/>
      <c r="AX59" s="683"/>
      <c r="AY59" s="683"/>
      <c r="AZ59" s="683"/>
      <c r="BA59" s="683"/>
      <c r="BB59" s="683"/>
      <c r="BC59" s="683"/>
      <c r="BD59" s="683"/>
      <c r="BE59" s="683"/>
      <c r="BF59" s="683"/>
      <c r="BG59" s="683"/>
      <c r="BH59" s="683"/>
      <c r="BI59" s="683"/>
      <c r="BJ59" s="683"/>
      <c r="BK59" s="683"/>
      <c r="BL59" s="683"/>
      <c r="BM59" s="683"/>
      <c r="BN59" s="684"/>
      <c r="BO59" s="445"/>
      <c r="BP59" s="435"/>
      <c r="BQ59" s="435"/>
      <c r="BR59" s="435"/>
      <c r="BS59" s="435"/>
      <c r="BT59" s="435"/>
      <c r="BU59" s="435"/>
      <c r="BV59" s="435"/>
      <c r="BW59" s="435"/>
      <c r="BX59" s="435"/>
      <c r="BY59" s="435"/>
      <c r="BZ59" s="435"/>
      <c r="CA59" s="435"/>
      <c r="CB59" s="435"/>
      <c r="CC59" s="435"/>
      <c r="CD59" s="435"/>
      <c r="CE59" s="435"/>
      <c r="CF59" s="435"/>
      <c r="CG59" s="435"/>
      <c r="CH59" s="435"/>
      <c r="CI59" s="435"/>
      <c r="CJ59" s="435"/>
      <c r="CK59" s="435"/>
      <c r="CL59" s="435"/>
      <c r="CM59" s="435"/>
      <c r="CN59" s="435"/>
      <c r="CO59" s="435"/>
      <c r="CP59" s="435"/>
      <c r="CQ59" s="435"/>
      <c r="CR59" s="446"/>
    </row>
    <row r="60" spans="1:96" ht="15.75" customHeight="1">
      <c r="A60" s="445"/>
      <c r="B60" s="435" t="s">
        <v>472</v>
      </c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35"/>
      <c r="AP60" s="435"/>
      <c r="AQ60" s="629" t="s">
        <v>473</v>
      </c>
      <c r="AR60" s="630"/>
      <c r="AS60" s="631"/>
      <c r="AT60" s="435"/>
      <c r="AU60" s="682"/>
      <c r="AV60" s="683"/>
      <c r="AW60" s="683"/>
      <c r="AX60" s="683"/>
      <c r="AY60" s="683"/>
      <c r="AZ60" s="683"/>
      <c r="BA60" s="683"/>
      <c r="BB60" s="683"/>
      <c r="BC60" s="683"/>
      <c r="BD60" s="683"/>
      <c r="BE60" s="683"/>
      <c r="BF60" s="683"/>
      <c r="BG60" s="683"/>
      <c r="BH60" s="683"/>
      <c r="BI60" s="683"/>
      <c r="BJ60" s="683"/>
      <c r="BK60" s="683"/>
      <c r="BL60" s="683"/>
      <c r="BM60" s="683"/>
      <c r="BN60" s="684"/>
      <c r="BO60" s="445"/>
      <c r="BP60" s="435" t="s">
        <v>474</v>
      </c>
      <c r="BQ60" s="435"/>
      <c r="BR60" s="435"/>
      <c r="BS60" s="435"/>
      <c r="BT60" s="435"/>
      <c r="BU60" s="462"/>
      <c r="BV60" s="462"/>
      <c r="BW60" s="462"/>
      <c r="BX60" s="462"/>
      <c r="BY60" s="462"/>
      <c r="BZ60" s="462"/>
      <c r="CA60" s="462"/>
      <c r="CB60" s="462"/>
      <c r="CC60" s="462"/>
      <c r="CD60" s="462"/>
      <c r="CE60" s="462"/>
      <c r="CF60" s="462"/>
      <c r="CG60" s="462"/>
      <c r="CH60" s="462"/>
      <c r="CI60" s="462"/>
      <c r="CJ60" s="462"/>
      <c r="CK60" s="462"/>
      <c r="CL60" s="462"/>
      <c r="CM60" s="462"/>
      <c r="CN60" s="462"/>
      <c r="CO60" s="462"/>
      <c r="CP60" s="462"/>
      <c r="CQ60" s="462"/>
      <c r="CR60" s="446"/>
    </row>
    <row r="61" spans="1:96" ht="3" customHeight="1">
      <c r="A61" s="445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682"/>
      <c r="AV61" s="683"/>
      <c r="AW61" s="683"/>
      <c r="AX61" s="683"/>
      <c r="AY61" s="683"/>
      <c r="AZ61" s="683"/>
      <c r="BA61" s="683"/>
      <c r="BB61" s="683"/>
      <c r="BC61" s="683"/>
      <c r="BD61" s="683"/>
      <c r="BE61" s="683"/>
      <c r="BF61" s="683"/>
      <c r="BG61" s="683"/>
      <c r="BH61" s="683"/>
      <c r="BI61" s="683"/>
      <c r="BJ61" s="683"/>
      <c r="BK61" s="683"/>
      <c r="BL61" s="683"/>
      <c r="BM61" s="683"/>
      <c r="BN61" s="684"/>
      <c r="BO61" s="445"/>
      <c r="BP61" s="435"/>
      <c r="BQ61" s="435"/>
      <c r="BR61" s="435"/>
      <c r="BS61" s="435"/>
      <c r="BT61" s="435"/>
      <c r="BU61" s="435"/>
      <c r="BV61" s="435"/>
      <c r="BW61" s="435"/>
      <c r="BX61" s="435"/>
      <c r="BY61" s="435"/>
      <c r="BZ61" s="435"/>
      <c r="CA61" s="435"/>
      <c r="CB61" s="435"/>
      <c r="CC61" s="435"/>
      <c r="CD61" s="435"/>
      <c r="CE61" s="435"/>
      <c r="CF61" s="435"/>
      <c r="CG61" s="435"/>
      <c r="CH61" s="435"/>
      <c r="CI61" s="435"/>
      <c r="CJ61" s="435"/>
      <c r="CK61" s="435"/>
      <c r="CL61" s="435"/>
      <c r="CM61" s="435"/>
      <c r="CN61" s="435"/>
      <c r="CO61" s="435"/>
      <c r="CP61" s="435"/>
      <c r="CQ61" s="435"/>
      <c r="CR61" s="446"/>
    </row>
    <row r="62" spans="1:96" ht="15.75" customHeight="1">
      <c r="A62" s="445"/>
      <c r="B62" s="435" t="s">
        <v>475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35" t="s">
        <v>476</v>
      </c>
      <c r="AC62" s="435"/>
      <c r="AD62" s="435"/>
      <c r="AE62" s="435"/>
      <c r="AF62" s="435"/>
      <c r="AG62" s="435"/>
      <c r="AH62" s="435"/>
      <c r="AI62" s="435"/>
      <c r="AJ62" s="435"/>
      <c r="AK62" s="462"/>
      <c r="AL62" s="462"/>
      <c r="AM62" s="462"/>
      <c r="AN62" s="462"/>
      <c r="AO62" s="435"/>
      <c r="AP62" s="435"/>
      <c r="AQ62" s="629" t="s">
        <v>477</v>
      </c>
      <c r="AR62" s="630"/>
      <c r="AS62" s="631"/>
      <c r="AT62" s="435"/>
      <c r="AU62" s="682"/>
      <c r="AV62" s="683"/>
      <c r="AW62" s="683"/>
      <c r="AX62" s="683"/>
      <c r="AY62" s="683"/>
      <c r="AZ62" s="683"/>
      <c r="BA62" s="683"/>
      <c r="BB62" s="683"/>
      <c r="BC62" s="683"/>
      <c r="BD62" s="683"/>
      <c r="BE62" s="683"/>
      <c r="BF62" s="683"/>
      <c r="BG62" s="683"/>
      <c r="BH62" s="683"/>
      <c r="BI62" s="683"/>
      <c r="BJ62" s="683"/>
      <c r="BK62" s="683"/>
      <c r="BL62" s="683"/>
      <c r="BM62" s="683"/>
      <c r="BN62" s="684"/>
      <c r="BO62" s="445"/>
      <c r="BP62" s="435"/>
      <c r="BQ62" s="435"/>
      <c r="BR62" s="435"/>
      <c r="BS62" s="435"/>
      <c r="BT62" s="435"/>
      <c r="BU62" s="435"/>
      <c r="BV62" s="435"/>
      <c r="BW62" s="435"/>
      <c r="BX62" s="435"/>
      <c r="BY62" s="435"/>
      <c r="BZ62" s="435"/>
      <c r="CA62" s="435"/>
      <c r="CB62" s="435"/>
      <c r="CC62" s="438" t="s">
        <v>478</v>
      </c>
      <c r="CD62" s="435"/>
      <c r="CE62" s="435"/>
      <c r="CF62" s="435"/>
      <c r="CG62" s="435"/>
      <c r="CH62" s="435"/>
      <c r="CI62" s="435"/>
      <c r="CJ62" s="435"/>
      <c r="CK62" s="435"/>
      <c r="CL62" s="435"/>
      <c r="CM62" s="435"/>
      <c r="CN62" s="435"/>
      <c r="CO62" s="435"/>
      <c r="CP62" s="435"/>
      <c r="CQ62" s="435"/>
      <c r="CR62" s="446"/>
    </row>
    <row r="63" spans="1:96" ht="3" customHeight="1">
      <c r="A63" s="445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682"/>
      <c r="AV63" s="683"/>
      <c r="AW63" s="683"/>
      <c r="AX63" s="683"/>
      <c r="AY63" s="683"/>
      <c r="AZ63" s="683"/>
      <c r="BA63" s="683"/>
      <c r="BB63" s="683"/>
      <c r="BC63" s="683"/>
      <c r="BD63" s="683"/>
      <c r="BE63" s="683"/>
      <c r="BF63" s="683"/>
      <c r="BG63" s="683"/>
      <c r="BH63" s="683"/>
      <c r="BI63" s="683"/>
      <c r="BJ63" s="683"/>
      <c r="BK63" s="683"/>
      <c r="BL63" s="683"/>
      <c r="BM63" s="683"/>
      <c r="BN63" s="684"/>
      <c r="BO63" s="445"/>
      <c r="BP63" s="435"/>
      <c r="BQ63" s="435"/>
      <c r="BR63" s="435"/>
      <c r="BS63" s="435"/>
      <c r="BT63" s="435"/>
      <c r="BU63" s="435"/>
      <c r="BV63" s="435"/>
      <c r="BW63" s="435"/>
      <c r="BX63" s="435"/>
      <c r="BY63" s="435"/>
      <c r="BZ63" s="435"/>
      <c r="CA63" s="435"/>
      <c r="CB63" s="435"/>
      <c r="CC63" s="435"/>
      <c r="CD63" s="435"/>
      <c r="CE63" s="435"/>
      <c r="CF63" s="435"/>
      <c r="CG63" s="435"/>
      <c r="CH63" s="435"/>
      <c r="CI63" s="435"/>
      <c r="CJ63" s="435"/>
      <c r="CK63" s="435"/>
      <c r="CL63" s="435"/>
      <c r="CM63" s="435"/>
      <c r="CN63" s="435"/>
      <c r="CO63" s="435"/>
      <c r="CP63" s="435"/>
      <c r="CQ63" s="435"/>
      <c r="CR63" s="446"/>
    </row>
    <row r="64" spans="1:96" ht="15.75" customHeight="1">
      <c r="A64" s="445"/>
      <c r="B64" s="435" t="s">
        <v>479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35" t="s">
        <v>476</v>
      </c>
      <c r="AC64" s="435"/>
      <c r="AD64" s="435"/>
      <c r="AE64" s="435"/>
      <c r="AF64" s="435"/>
      <c r="AG64" s="435"/>
      <c r="AH64" s="435"/>
      <c r="AI64" s="435"/>
      <c r="AJ64" s="435"/>
      <c r="AK64" s="462"/>
      <c r="AL64" s="462"/>
      <c r="AM64" s="462"/>
      <c r="AN64" s="462"/>
      <c r="AO64" s="435"/>
      <c r="AP64" s="435"/>
      <c r="AQ64" s="629" t="s">
        <v>480</v>
      </c>
      <c r="AR64" s="630"/>
      <c r="AS64" s="631"/>
      <c r="AT64" s="435"/>
      <c r="AU64" s="682"/>
      <c r="AV64" s="683"/>
      <c r="AW64" s="683"/>
      <c r="AX64" s="683"/>
      <c r="AY64" s="683"/>
      <c r="AZ64" s="683"/>
      <c r="BA64" s="683"/>
      <c r="BB64" s="683"/>
      <c r="BC64" s="683"/>
      <c r="BD64" s="683"/>
      <c r="BE64" s="683"/>
      <c r="BF64" s="683"/>
      <c r="BG64" s="683"/>
      <c r="BH64" s="683"/>
      <c r="BI64" s="683"/>
      <c r="BJ64" s="683"/>
      <c r="BK64" s="683"/>
      <c r="BL64" s="683"/>
      <c r="BM64" s="683"/>
      <c r="BN64" s="684"/>
      <c r="BO64" s="445"/>
      <c r="BP64" s="435"/>
      <c r="BQ64" s="435"/>
      <c r="BR64" s="435"/>
      <c r="BS64" s="435"/>
      <c r="BT64" s="435"/>
      <c r="BU64" s="435"/>
      <c r="BV64" s="435"/>
      <c r="BW64" s="435"/>
      <c r="BX64" s="435"/>
      <c r="BY64" s="435"/>
      <c r="BZ64" s="435"/>
      <c r="CA64" s="435"/>
      <c r="CB64" s="435"/>
      <c r="CC64" s="435"/>
      <c r="CD64" s="435"/>
      <c r="CE64" s="435"/>
      <c r="CF64" s="435"/>
      <c r="CG64" s="435"/>
      <c r="CH64" s="435"/>
      <c r="CI64" s="435"/>
      <c r="CJ64" s="435"/>
      <c r="CK64" s="435"/>
      <c r="CL64" s="435"/>
      <c r="CM64" s="435"/>
      <c r="CN64" s="435"/>
      <c r="CO64" s="435"/>
      <c r="CP64" s="435"/>
      <c r="CQ64" s="435"/>
      <c r="CR64" s="446"/>
    </row>
    <row r="65" spans="1:96" ht="3" customHeight="1">
      <c r="A65" s="44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682"/>
      <c r="AV65" s="683"/>
      <c r="AW65" s="683"/>
      <c r="AX65" s="683"/>
      <c r="AY65" s="683"/>
      <c r="AZ65" s="683"/>
      <c r="BA65" s="683"/>
      <c r="BB65" s="683"/>
      <c r="BC65" s="683"/>
      <c r="BD65" s="683"/>
      <c r="BE65" s="683"/>
      <c r="BF65" s="683"/>
      <c r="BG65" s="683"/>
      <c r="BH65" s="683"/>
      <c r="BI65" s="683"/>
      <c r="BJ65" s="683"/>
      <c r="BK65" s="683"/>
      <c r="BL65" s="683"/>
      <c r="BM65" s="683"/>
      <c r="BN65" s="684"/>
      <c r="BO65" s="445"/>
      <c r="BP65" s="435"/>
      <c r="BQ65" s="435"/>
      <c r="BR65" s="435"/>
      <c r="BS65" s="435"/>
      <c r="BT65" s="435"/>
      <c r="BU65" s="435"/>
      <c r="BV65" s="435"/>
      <c r="BW65" s="435"/>
      <c r="BX65" s="435"/>
      <c r="BY65" s="435"/>
      <c r="BZ65" s="435"/>
      <c r="CA65" s="435"/>
      <c r="CB65" s="435"/>
      <c r="CC65" s="435"/>
      <c r="CD65" s="435"/>
      <c r="CE65" s="435"/>
      <c r="CF65" s="435"/>
      <c r="CG65" s="435"/>
      <c r="CH65" s="435"/>
      <c r="CI65" s="435"/>
      <c r="CJ65" s="435"/>
      <c r="CK65" s="435"/>
      <c r="CL65" s="435"/>
      <c r="CM65" s="435"/>
      <c r="CN65" s="435"/>
      <c r="CO65" s="435"/>
      <c r="CP65" s="435"/>
      <c r="CQ65" s="435"/>
      <c r="CR65" s="446"/>
    </row>
    <row r="66" spans="1:96" ht="15.75" customHeight="1">
      <c r="A66" s="468"/>
      <c r="B66" s="435" t="s">
        <v>481</v>
      </c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52"/>
      <c r="Z66" s="452"/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  <c r="AL66" s="452"/>
      <c r="AM66" s="452"/>
      <c r="AN66" s="452"/>
      <c r="AO66" s="428"/>
      <c r="AP66" s="428"/>
      <c r="AQ66" s="629" t="s">
        <v>482</v>
      </c>
      <c r="AR66" s="630"/>
      <c r="AS66" s="631"/>
      <c r="AT66" s="428"/>
      <c r="AU66" s="682"/>
      <c r="AV66" s="683"/>
      <c r="AW66" s="683"/>
      <c r="AX66" s="683"/>
      <c r="AY66" s="683"/>
      <c r="AZ66" s="683"/>
      <c r="BA66" s="683"/>
      <c r="BB66" s="683"/>
      <c r="BC66" s="683"/>
      <c r="BD66" s="683"/>
      <c r="BE66" s="683"/>
      <c r="BF66" s="683"/>
      <c r="BG66" s="683"/>
      <c r="BH66" s="683"/>
      <c r="BI66" s="683"/>
      <c r="BJ66" s="683"/>
      <c r="BK66" s="683"/>
      <c r="BL66" s="683"/>
      <c r="BM66" s="683"/>
      <c r="BN66" s="684"/>
      <c r="BO66" s="445"/>
      <c r="BP66" s="435"/>
      <c r="BQ66" s="435"/>
      <c r="BR66" s="435"/>
      <c r="BS66" s="435"/>
      <c r="BT66" s="435"/>
      <c r="BU66" s="435"/>
      <c r="BV66" s="435"/>
      <c r="BW66" s="435"/>
      <c r="BX66" s="435"/>
      <c r="BY66" s="435"/>
      <c r="BZ66" s="435"/>
      <c r="CA66" s="435"/>
      <c r="CB66" s="435"/>
      <c r="CC66" s="435"/>
      <c r="CD66" s="435"/>
      <c r="CE66" s="435"/>
      <c r="CF66" s="435"/>
      <c r="CG66" s="435"/>
      <c r="CH66" s="435"/>
      <c r="CI66" s="435"/>
      <c r="CJ66" s="435"/>
      <c r="CK66" s="435"/>
      <c r="CL66" s="435"/>
      <c r="CM66" s="435"/>
      <c r="CN66" s="435"/>
      <c r="CO66" s="435"/>
      <c r="CP66" s="435"/>
      <c r="CQ66" s="435"/>
      <c r="CR66" s="446"/>
    </row>
    <row r="67" spans="1:96" ht="3" customHeight="1">
      <c r="A67" s="468"/>
      <c r="B67" s="435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/>
      <c r="AP67" s="428"/>
      <c r="AQ67" s="428"/>
      <c r="AR67" s="428"/>
      <c r="AS67" s="428"/>
      <c r="AT67" s="428"/>
      <c r="AU67" s="682"/>
      <c r="AV67" s="683"/>
      <c r="AW67" s="683"/>
      <c r="AX67" s="683"/>
      <c r="AY67" s="683"/>
      <c r="AZ67" s="683"/>
      <c r="BA67" s="683"/>
      <c r="BB67" s="683"/>
      <c r="BC67" s="683"/>
      <c r="BD67" s="683"/>
      <c r="BE67" s="683"/>
      <c r="BF67" s="683"/>
      <c r="BG67" s="683"/>
      <c r="BH67" s="683"/>
      <c r="BI67" s="683"/>
      <c r="BJ67" s="683"/>
      <c r="BK67" s="683"/>
      <c r="BL67" s="683"/>
      <c r="BM67" s="683"/>
      <c r="BN67" s="683"/>
      <c r="BO67" s="442"/>
      <c r="BP67" s="433"/>
      <c r="BQ67" s="433"/>
      <c r="BR67" s="433"/>
      <c r="BS67" s="433"/>
      <c r="BT67" s="433"/>
      <c r="BU67" s="433"/>
      <c r="BV67" s="433"/>
      <c r="BW67" s="433"/>
      <c r="BX67" s="433"/>
      <c r="BY67" s="433"/>
      <c r="BZ67" s="433"/>
      <c r="CA67" s="433"/>
      <c r="CB67" s="433"/>
      <c r="CC67" s="433"/>
      <c r="CD67" s="433"/>
      <c r="CE67" s="433"/>
      <c r="CF67" s="433"/>
      <c r="CG67" s="433"/>
      <c r="CH67" s="433"/>
      <c r="CI67" s="433"/>
      <c r="CJ67" s="433"/>
      <c r="CK67" s="433"/>
      <c r="CL67" s="433"/>
      <c r="CM67" s="433"/>
      <c r="CN67" s="433"/>
      <c r="CO67" s="433"/>
      <c r="CP67" s="433"/>
      <c r="CQ67" s="433"/>
      <c r="CR67" s="443"/>
    </row>
    <row r="68" spans="1:96" ht="15.75" customHeight="1">
      <c r="A68" s="468"/>
      <c r="B68" s="435" t="s">
        <v>483</v>
      </c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2"/>
      <c r="AK68" s="452"/>
      <c r="AL68" s="452"/>
      <c r="AM68" s="452"/>
      <c r="AN68" s="452"/>
      <c r="AO68" s="428"/>
      <c r="AP68" s="428"/>
      <c r="AQ68" s="629" t="s">
        <v>484</v>
      </c>
      <c r="AR68" s="630"/>
      <c r="AS68" s="631"/>
      <c r="AT68" s="428"/>
      <c r="AU68" s="682"/>
      <c r="AV68" s="683"/>
      <c r="AW68" s="683"/>
      <c r="AX68" s="683"/>
      <c r="AY68" s="683"/>
      <c r="AZ68" s="683"/>
      <c r="BA68" s="683"/>
      <c r="BB68" s="683"/>
      <c r="BC68" s="683"/>
      <c r="BD68" s="683"/>
      <c r="BE68" s="683"/>
      <c r="BF68" s="683"/>
      <c r="BG68" s="683"/>
      <c r="BH68" s="683"/>
      <c r="BI68" s="683"/>
      <c r="BJ68" s="683"/>
      <c r="BK68" s="683"/>
      <c r="BL68" s="683"/>
      <c r="BM68" s="683"/>
      <c r="BN68" s="683"/>
      <c r="BO68" s="445"/>
      <c r="BP68" s="435"/>
      <c r="BQ68" s="435"/>
      <c r="BR68" s="435"/>
      <c r="BS68" s="435"/>
      <c r="BT68" s="435"/>
      <c r="BU68" s="435"/>
      <c r="BV68" s="435"/>
      <c r="BW68" s="435"/>
      <c r="BX68" s="435"/>
      <c r="BY68" s="435"/>
      <c r="BZ68" s="435"/>
      <c r="CA68" s="435"/>
      <c r="CB68" s="435"/>
      <c r="CC68" s="438" t="s">
        <v>485</v>
      </c>
      <c r="CD68" s="435"/>
      <c r="CE68" s="435"/>
      <c r="CF68" s="435"/>
      <c r="CG68" s="435"/>
      <c r="CH68" s="435"/>
      <c r="CI68" s="435"/>
      <c r="CJ68" s="435"/>
      <c r="CK68" s="435"/>
      <c r="CL68" s="435"/>
      <c r="CM68" s="435"/>
      <c r="CN68" s="435"/>
      <c r="CO68" s="435"/>
      <c r="CP68" s="435"/>
      <c r="CQ68" s="435"/>
      <c r="CR68" s="446"/>
    </row>
    <row r="69" spans="1:96" ht="3" customHeight="1">
      <c r="A69" s="468"/>
      <c r="B69" s="435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  <c r="AS69" s="428"/>
      <c r="AT69" s="428"/>
      <c r="AU69" s="709">
        <f>SUM(AU53:BN68)</f>
        <v>14065.79</v>
      </c>
      <c r="AV69" s="710"/>
      <c r="AW69" s="710"/>
      <c r="AX69" s="710"/>
      <c r="AY69" s="710"/>
      <c r="AZ69" s="710"/>
      <c r="BA69" s="710"/>
      <c r="BB69" s="710"/>
      <c r="BC69" s="710"/>
      <c r="BD69" s="710"/>
      <c r="BE69" s="710"/>
      <c r="BF69" s="710"/>
      <c r="BG69" s="710"/>
      <c r="BH69" s="710"/>
      <c r="BI69" s="710"/>
      <c r="BJ69" s="710"/>
      <c r="BK69" s="710"/>
      <c r="BL69" s="710"/>
      <c r="BM69" s="710"/>
      <c r="BN69" s="710"/>
      <c r="BO69" s="445"/>
      <c r="BP69" s="435"/>
      <c r="BQ69" s="435"/>
      <c r="BR69" s="435"/>
      <c r="BS69" s="435"/>
      <c r="BT69" s="435"/>
      <c r="BU69" s="435"/>
      <c r="BV69" s="435"/>
      <c r="BW69" s="435"/>
      <c r="BX69" s="435"/>
      <c r="BY69" s="435"/>
      <c r="BZ69" s="435"/>
      <c r="CA69" s="435"/>
      <c r="CB69" s="435"/>
      <c r="CC69" s="435"/>
      <c r="CD69" s="435"/>
      <c r="CE69" s="435"/>
      <c r="CF69" s="435"/>
      <c r="CG69" s="435"/>
      <c r="CH69" s="435"/>
      <c r="CI69" s="435"/>
      <c r="CJ69" s="435"/>
      <c r="CK69" s="435"/>
      <c r="CL69" s="435"/>
      <c r="CM69" s="435"/>
      <c r="CN69" s="435"/>
      <c r="CO69" s="435"/>
      <c r="CP69" s="435"/>
      <c r="CQ69" s="435"/>
      <c r="CR69" s="446"/>
    </row>
    <row r="70" spans="1:96" ht="15.75" customHeight="1">
      <c r="A70" s="468"/>
      <c r="B70" s="435"/>
      <c r="C70" s="428"/>
      <c r="D70" s="428"/>
      <c r="E70" s="428"/>
      <c r="F70" s="435" t="s">
        <v>486</v>
      </c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8"/>
      <c r="AO70" s="428"/>
      <c r="AP70" s="461" t="s">
        <v>487</v>
      </c>
      <c r="AQ70" s="629" t="s">
        <v>488</v>
      </c>
      <c r="AR70" s="630"/>
      <c r="AS70" s="631"/>
      <c r="AT70" s="428"/>
      <c r="AU70" s="709"/>
      <c r="AV70" s="710"/>
      <c r="AW70" s="710"/>
      <c r="AX70" s="710"/>
      <c r="AY70" s="710"/>
      <c r="AZ70" s="710"/>
      <c r="BA70" s="710"/>
      <c r="BB70" s="710"/>
      <c r="BC70" s="710"/>
      <c r="BD70" s="710"/>
      <c r="BE70" s="710"/>
      <c r="BF70" s="710"/>
      <c r="BG70" s="710"/>
      <c r="BH70" s="710"/>
      <c r="BI70" s="710"/>
      <c r="BJ70" s="710"/>
      <c r="BK70" s="710"/>
      <c r="BL70" s="710"/>
      <c r="BM70" s="710"/>
      <c r="BN70" s="710"/>
      <c r="BO70" s="445"/>
      <c r="BP70" s="435" t="s">
        <v>489</v>
      </c>
      <c r="BQ70" s="435"/>
      <c r="BR70" s="435"/>
      <c r="BS70" s="435"/>
      <c r="BT70" s="435"/>
      <c r="BU70" s="435"/>
      <c r="BV70" s="462"/>
      <c r="BW70" s="462"/>
      <c r="BX70" s="462"/>
      <c r="BY70" s="462"/>
      <c r="BZ70" s="462"/>
      <c r="CA70" s="462"/>
      <c r="CB70" s="462"/>
      <c r="CC70" s="462"/>
      <c r="CD70" s="462"/>
      <c r="CE70" s="462"/>
      <c r="CF70" s="462"/>
      <c r="CG70" s="462"/>
      <c r="CH70" s="462"/>
      <c r="CI70" s="462"/>
      <c r="CJ70" s="462"/>
      <c r="CK70" s="462"/>
      <c r="CL70" s="462"/>
      <c r="CM70" s="462"/>
      <c r="CN70" s="462"/>
      <c r="CO70" s="462"/>
      <c r="CP70" s="462"/>
      <c r="CQ70" s="462"/>
      <c r="CR70" s="446"/>
    </row>
    <row r="71" spans="1:96" ht="3" customHeight="1">
      <c r="A71" s="468"/>
      <c r="B71" s="435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  <c r="AH71" s="428"/>
      <c r="AI71" s="428"/>
      <c r="AJ71" s="428"/>
      <c r="AK71" s="428"/>
      <c r="AL71" s="428"/>
      <c r="AM71" s="428"/>
      <c r="AN71" s="428"/>
      <c r="AO71" s="428"/>
      <c r="AP71" s="428"/>
      <c r="AQ71" s="428"/>
      <c r="AR71" s="428"/>
      <c r="AS71" s="428"/>
      <c r="AT71" s="428"/>
      <c r="AU71" s="709" t="e">
        <f>+AU69+AU51</f>
        <v>#VALUE!</v>
      </c>
      <c r="AV71" s="710"/>
      <c r="AW71" s="710"/>
      <c r="AX71" s="710"/>
      <c r="AY71" s="710"/>
      <c r="AZ71" s="710"/>
      <c r="BA71" s="710"/>
      <c r="BB71" s="710"/>
      <c r="BC71" s="710"/>
      <c r="BD71" s="710"/>
      <c r="BE71" s="710"/>
      <c r="BF71" s="710"/>
      <c r="BG71" s="710"/>
      <c r="BH71" s="710"/>
      <c r="BI71" s="710"/>
      <c r="BJ71" s="710"/>
      <c r="BK71" s="710"/>
      <c r="BL71" s="710"/>
      <c r="BM71" s="710"/>
      <c r="BN71" s="710"/>
      <c r="BO71" s="445"/>
      <c r="BP71" s="435"/>
      <c r="BQ71" s="435"/>
      <c r="BR71" s="435"/>
      <c r="BS71" s="435"/>
      <c r="BT71" s="435"/>
      <c r="BU71" s="435"/>
      <c r="BV71" s="435"/>
      <c r="BW71" s="435"/>
      <c r="BX71" s="435"/>
      <c r="BY71" s="435"/>
      <c r="BZ71" s="435"/>
      <c r="CA71" s="435"/>
      <c r="CB71" s="435"/>
      <c r="CC71" s="435"/>
      <c r="CD71" s="435"/>
      <c r="CE71" s="435"/>
      <c r="CF71" s="435"/>
      <c r="CG71" s="435"/>
      <c r="CH71" s="435"/>
      <c r="CI71" s="435"/>
      <c r="CJ71" s="435"/>
      <c r="CK71" s="435"/>
      <c r="CL71" s="435"/>
      <c r="CM71" s="435"/>
      <c r="CN71" s="435"/>
      <c r="CO71" s="435"/>
      <c r="CP71" s="435"/>
      <c r="CQ71" s="435"/>
      <c r="CR71" s="446"/>
    </row>
    <row r="72" spans="1:96" ht="15.75" customHeight="1">
      <c r="A72" s="468"/>
      <c r="B72" s="435" t="s">
        <v>490</v>
      </c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61" t="s">
        <v>491</v>
      </c>
      <c r="AQ72" s="629" t="s">
        <v>492</v>
      </c>
      <c r="AR72" s="630"/>
      <c r="AS72" s="631"/>
      <c r="AT72" s="428"/>
      <c r="AU72" s="709"/>
      <c r="AV72" s="710"/>
      <c r="AW72" s="710"/>
      <c r="AX72" s="710"/>
      <c r="AY72" s="710"/>
      <c r="AZ72" s="710"/>
      <c r="BA72" s="710"/>
      <c r="BB72" s="710"/>
      <c r="BC72" s="710"/>
      <c r="BD72" s="710"/>
      <c r="BE72" s="710"/>
      <c r="BF72" s="710"/>
      <c r="BG72" s="710"/>
      <c r="BH72" s="710"/>
      <c r="BI72" s="710"/>
      <c r="BJ72" s="710"/>
      <c r="BK72" s="710"/>
      <c r="BL72" s="710"/>
      <c r="BM72" s="710"/>
      <c r="BN72" s="710"/>
      <c r="BO72" s="445"/>
      <c r="BP72" s="435" t="s">
        <v>493</v>
      </c>
      <c r="BQ72" s="435"/>
      <c r="BR72" s="435"/>
      <c r="BS72" s="435"/>
      <c r="BT72" s="435"/>
      <c r="BU72" s="462"/>
      <c r="BV72" s="462"/>
      <c r="BW72" s="462"/>
      <c r="BX72" s="462"/>
      <c r="BY72" s="462"/>
      <c r="BZ72" s="462"/>
      <c r="CA72" s="462"/>
      <c r="CB72" s="462"/>
      <c r="CC72" s="462"/>
      <c r="CD72" s="462"/>
      <c r="CE72" s="462"/>
      <c r="CF72" s="462"/>
      <c r="CG72" s="462"/>
      <c r="CH72" s="462"/>
      <c r="CI72" s="462"/>
      <c r="CJ72" s="462"/>
      <c r="CK72" s="462"/>
      <c r="CL72" s="462"/>
      <c r="CM72" s="462"/>
      <c r="CN72" s="462"/>
      <c r="CO72" s="462"/>
      <c r="CP72" s="462"/>
      <c r="CQ72" s="462"/>
      <c r="CR72" s="446"/>
    </row>
    <row r="73" spans="1:96" ht="3" customHeight="1">
      <c r="A73" s="468"/>
      <c r="B73" s="435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452"/>
      <c r="AI73" s="452"/>
      <c r="AJ73" s="452"/>
      <c r="AK73" s="452"/>
      <c r="AL73" s="452"/>
      <c r="AM73" s="452"/>
      <c r="AN73" s="428"/>
      <c r="AO73" s="428"/>
      <c r="AP73" s="428"/>
      <c r="AQ73" s="428"/>
      <c r="AR73" s="428"/>
      <c r="AS73" s="428"/>
      <c r="AT73" s="428"/>
      <c r="AU73" s="709"/>
      <c r="AV73" s="710"/>
      <c r="AW73" s="710"/>
      <c r="AX73" s="710"/>
      <c r="AY73" s="710"/>
      <c r="AZ73" s="710"/>
      <c r="BA73" s="710"/>
      <c r="BB73" s="710"/>
      <c r="BC73" s="710"/>
      <c r="BD73" s="710"/>
      <c r="BE73" s="710"/>
      <c r="BF73" s="710"/>
      <c r="BG73" s="710"/>
      <c r="BH73" s="710"/>
      <c r="BI73" s="710"/>
      <c r="BJ73" s="710"/>
      <c r="BK73" s="710"/>
      <c r="BL73" s="710"/>
      <c r="BM73" s="710"/>
      <c r="BN73" s="710"/>
      <c r="BO73" s="445"/>
      <c r="BP73" s="435"/>
      <c r="BQ73" s="435"/>
      <c r="BR73" s="435"/>
      <c r="BS73" s="435"/>
      <c r="BT73" s="435"/>
      <c r="BU73" s="435"/>
      <c r="BV73" s="435"/>
      <c r="BW73" s="435"/>
      <c r="BX73" s="435"/>
      <c r="BY73" s="435"/>
      <c r="BZ73" s="435"/>
      <c r="CA73" s="435"/>
      <c r="CB73" s="435"/>
      <c r="CC73" s="435"/>
      <c r="CD73" s="435"/>
      <c r="CE73" s="435"/>
      <c r="CF73" s="435"/>
      <c r="CG73" s="435"/>
      <c r="CH73" s="435"/>
      <c r="CI73" s="435"/>
      <c r="CJ73" s="435"/>
      <c r="CK73" s="435"/>
      <c r="CL73" s="435"/>
      <c r="CM73" s="435"/>
      <c r="CN73" s="435"/>
      <c r="CO73" s="435"/>
      <c r="CP73" s="435"/>
      <c r="CQ73" s="435"/>
      <c r="CR73" s="446"/>
    </row>
    <row r="74" spans="1:96" ht="15.75" customHeight="1">
      <c r="A74" s="468"/>
      <c r="B74" s="435" t="s">
        <v>494</v>
      </c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28"/>
      <c r="AO74" s="428"/>
      <c r="AP74" s="461" t="s">
        <v>495</v>
      </c>
      <c r="AQ74" s="629" t="s">
        <v>496</v>
      </c>
      <c r="AR74" s="630"/>
      <c r="AS74" s="631"/>
      <c r="AT74" s="428"/>
      <c r="AU74" s="709"/>
      <c r="AV74" s="710"/>
      <c r="AW74" s="710"/>
      <c r="AX74" s="710"/>
      <c r="AY74" s="710"/>
      <c r="AZ74" s="710"/>
      <c r="BA74" s="710"/>
      <c r="BB74" s="710"/>
      <c r="BC74" s="710"/>
      <c r="BD74" s="710"/>
      <c r="BE74" s="710"/>
      <c r="BF74" s="710"/>
      <c r="BG74" s="710"/>
      <c r="BH74" s="710"/>
      <c r="BI74" s="710"/>
      <c r="BJ74" s="710"/>
      <c r="BK74" s="710"/>
      <c r="BL74" s="710"/>
      <c r="BM74" s="710"/>
      <c r="BN74" s="710"/>
      <c r="BO74" s="445"/>
      <c r="BP74" s="435" t="s">
        <v>497</v>
      </c>
      <c r="BQ74" s="435"/>
      <c r="BR74" s="435"/>
      <c r="BS74" s="435"/>
      <c r="BT74" s="435"/>
      <c r="BU74" s="462"/>
      <c r="BV74" s="462"/>
      <c r="BW74" s="462"/>
      <c r="BX74" s="462"/>
      <c r="BY74" s="462"/>
      <c r="BZ74" s="462"/>
      <c r="CA74" s="462"/>
      <c r="CB74" s="462"/>
      <c r="CC74" s="462"/>
      <c r="CD74" s="462"/>
      <c r="CE74" s="462"/>
      <c r="CF74" s="462"/>
      <c r="CG74" s="462"/>
      <c r="CH74" s="462"/>
      <c r="CI74" s="462"/>
      <c r="CJ74" s="462"/>
      <c r="CK74" s="462"/>
      <c r="CL74" s="462"/>
      <c r="CM74" s="462"/>
      <c r="CN74" s="462"/>
      <c r="CO74" s="462"/>
      <c r="CP74" s="462"/>
      <c r="CQ74" s="462"/>
      <c r="CR74" s="446"/>
    </row>
    <row r="75" spans="1:96" ht="3" customHeight="1">
      <c r="A75" s="469"/>
      <c r="B75" s="440"/>
      <c r="C75" s="423"/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70"/>
      <c r="AV75" s="426"/>
      <c r="AW75" s="426"/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45"/>
      <c r="BP75" s="435"/>
      <c r="BQ75" s="435"/>
      <c r="BR75" s="435"/>
      <c r="BS75" s="435"/>
      <c r="BT75" s="435"/>
      <c r="BU75" s="435"/>
      <c r="BV75" s="435"/>
      <c r="BW75" s="435"/>
      <c r="BX75" s="435"/>
      <c r="BY75" s="435"/>
      <c r="BZ75" s="435"/>
      <c r="CA75" s="435"/>
      <c r="CB75" s="435"/>
      <c r="CC75" s="435"/>
      <c r="CD75" s="435"/>
      <c r="CE75" s="435"/>
      <c r="CF75" s="435"/>
      <c r="CG75" s="435"/>
      <c r="CH75" s="435"/>
      <c r="CI75" s="435"/>
      <c r="CJ75" s="435"/>
      <c r="CK75" s="435"/>
      <c r="CL75" s="435"/>
      <c r="CM75" s="435"/>
      <c r="CN75" s="435"/>
      <c r="CO75" s="435"/>
      <c r="CP75" s="435"/>
      <c r="CQ75" s="435"/>
      <c r="CR75" s="446"/>
    </row>
    <row r="76" spans="1:96" s="444" customFormat="1" ht="15" customHeight="1">
      <c r="A76" s="471"/>
      <c r="B76" s="472" t="s">
        <v>498</v>
      </c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473"/>
      <c r="U76" s="716" t="s">
        <v>499</v>
      </c>
      <c r="V76" s="716"/>
      <c r="W76" s="716"/>
      <c r="X76" s="716"/>
      <c r="Y76" s="716"/>
      <c r="Z76" s="716"/>
      <c r="AA76" s="716"/>
      <c r="AB76" s="716"/>
      <c r="AC76" s="716"/>
      <c r="AD76" s="716"/>
      <c r="AE76" s="716"/>
      <c r="AF76" s="716"/>
      <c r="AG76" s="718"/>
      <c r="AH76" s="716" t="s">
        <v>500</v>
      </c>
      <c r="AI76" s="716"/>
      <c r="AJ76" s="716"/>
      <c r="AK76" s="716"/>
      <c r="AL76" s="716"/>
      <c r="AM76" s="716"/>
      <c r="AN76" s="716"/>
      <c r="AO76" s="716"/>
      <c r="AP76" s="716"/>
      <c r="AQ76" s="716"/>
      <c r="AR76" s="716"/>
      <c r="AS76" s="716"/>
      <c r="AT76" s="716"/>
      <c r="AU76" s="442"/>
      <c r="AV76" s="433"/>
      <c r="AW76" s="433" t="s">
        <v>501</v>
      </c>
      <c r="AX76" s="433"/>
      <c r="AY76" s="433"/>
      <c r="AZ76" s="433"/>
      <c r="BA76" s="433"/>
      <c r="BB76" s="433"/>
      <c r="BC76" s="433"/>
      <c r="BD76" s="433"/>
      <c r="BE76" s="433"/>
      <c r="BF76" s="433"/>
      <c r="BG76" s="433"/>
      <c r="BH76" s="433"/>
      <c r="BI76" s="433"/>
      <c r="BJ76" s="433"/>
      <c r="BK76" s="433"/>
      <c r="BL76" s="433"/>
      <c r="BM76" s="433"/>
      <c r="BN76" s="443"/>
      <c r="BO76" s="445"/>
      <c r="BP76" s="435" t="s">
        <v>502</v>
      </c>
      <c r="BQ76" s="435"/>
      <c r="BR76" s="435"/>
      <c r="BS76" s="435"/>
      <c r="BT76" s="435"/>
      <c r="BU76" s="462"/>
      <c r="BV76" s="462"/>
      <c r="BW76" s="462"/>
      <c r="BX76" s="462"/>
      <c r="BY76" s="462"/>
      <c r="BZ76" s="462"/>
      <c r="CA76" s="462"/>
      <c r="CB76" s="462"/>
      <c r="CC76" s="462"/>
      <c r="CD76" s="462"/>
      <c r="CE76" s="462"/>
      <c r="CF76" s="462"/>
      <c r="CG76" s="462"/>
      <c r="CH76" s="462"/>
      <c r="CI76" s="462"/>
      <c r="CJ76" s="462"/>
      <c r="CK76" s="462"/>
      <c r="CL76" s="462"/>
      <c r="CM76" s="462"/>
      <c r="CN76" s="462"/>
      <c r="CO76" s="462"/>
      <c r="CP76" s="462"/>
      <c r="CQ76" s="462"/>
      <c r="CR76" s="446"/>
    </row>
    <row r="77" spans="1:96" s="444" customFormat="1" ht="16.5" customHeight="1">
      <c r="A77" s="442"/>
      <c r="B77" s="433" t="s">
        <v>503</v>
      </c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705" t="e">
        <f>+AU51/8</f>
        <v>#VALUE!</v>
      </c>
      <c r="V77" s="705"/>
      <c r="W77" s="705"/>
      <c r="X77" s="705"/>
      <c r="Y77" s="705"/>
      <c r="Z77" s="705"/>
      <c r="AA77" s="705"/>
      <c r="AB77" s="705"/>
      <c r="AC77" s="705"/>
      <c r="AD77" s="705"/>
      <c r="AE77" s="705"/>
      <c r="AF77" s="705"/>
      <c r="AG77" s="719"/>
      <c r="AH77" s="705" t="str">
        <f>+AU51</f>
        <v/>
      </c>
      <c r="AI77" s="705"/>
      <c r="AJ77" s="705"/>
      <c r="AK77" s="705"/>
      <c r="AL77" s="705"/>
      <c r="AM77" s="705"/>
      <c r="AN77" s="705"/>
      <c r="AO77" s="705"/>
      <c r="AP77" s="705"/>
      <c r="AQ77" s="705"/>
      <c r="AR77" s="705"/>
      <c r="AS77" s="705"/>
      <c r="AT77" s="705"/>
      <c r="AU77" s="445"/>
      <c r="AV77" s="435"/>
      <c r="AW77" s="435"/>
      <c r="AX77" s="435"/>
      <c r="AY77" s="435"/>
      <c r="AZ77" s="435"/>
      <c r="BA77" s="435"/>
      <c r="BB77" s="435"/>
      <c r="BC77" s="435"/>
      <c r="BD77" s="435"/>
      <c r="BE77" s="435"/>
      <c r="BF77" s="435"/>
      <c r="BG77" s="435"/>
      <c r="BH77" s="435"/>
      <c r="BI77" s="435"/>
      <c r="BJ77" s="435"/>
      <c r="BK77" s="435"/>
      <c r="BL77" s="435"/>
      <c r="BM77" s="435"/>
      <c r="BN77" s="446"/>
      <c r="BO77" s="445"/>
      <c r="BP77" s="435"/>
      <c r="BQ77" s="435"/>
      <c r="BR77" s="435"/>
      <c r="BS77" s="435"/>
      <c r="BT77" s="435"/>
      <c r="BU77" s="474"/>
      <c r="BV77" s="474"/>
      <c r="BW77" s="474"/>
      <c r="BX77" s="474"/>
      <c r="BY77" s="474"/>
      <c r="BZ77" s="474"/>
      <c r="CA77" s="474"/>
      <c r="CB77" s="474"/>
      <c r="CC77" s="474"/>
      <c r="CD77" s="474"/>
      <c r="CE77" s="474"/>
      <c r="CF77" s="474"/>
      <c r="CG77" s="474"/>
      <c r="CH77" s="474"/>
      <c r="CI77" s="474"/>
      <c r="CJ77" s="474"/>
      <c r="CK77" s="694">
        <v>2011</v>
      </c>
      <c r="CL77" s="694"/>
      <c r="CM77" s="694"/>
      <c r="CN77" s="694"/>
      <c r="CO77" s="694"/>
      <c r="CP77" s="435"/>
      <c r="CQ77" s="435"/>
      <c r="CR77" s="446"/>
    </row>
    <row r="78" spans="1:96" s="444" customFormat="1" ht="16.5" customHeight="1">
      <c r="A78" s="445"/>
      <c r="B78" s="435" t="s">
        <v>504</v>
      </c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701">
        <f>+AU55/8</f>
        <v>23.22</v>
      </c>
      <c r="V78" s="701"/>
      <c r="W78" s="701"/>
      <c r="X78" s="701"/>
      <c r="Y78" s="701"/>
      <c r="Z78" s="701"/>
      <c r="AA78" s="701"/>
      <c r="AB78" s="701"/>
      <c r="AC78" s="701"/>
      <c r="AD78" s="701"/>
      <c r="AE78" s="701"/>
      <c r="AF78" s="701"/>
      <c r="AG78" s="717"/>
      <c r="AH78" s="701">
        <f>+AU55</f>
        <v>185.76</v>
      </c>
      <c r="AI78" s="701"/>
      <c r="AJ78" s="701"/>
      <c r="AK78" s="701"/>
      <c r="AL78" s="701"/>
      <c r="AM78" s="701"/>
      <c r="AN78" s="701"/>
      <c r="AO78" s="701"/>
      <c r="AP78" s="701"/>
      <c r="AQ78" s="701"/>
      <c r="AR78" s="701"/>
      <c r="AS78" s="701"/>
      <c r="AT78" s="701"/>
      <c r="AU78" s="445"/>
      <c r="AV78" s="435"/>
      <c r="AW78" s="435" t="s">
        <v>505</v>
      </c>
      <c r="AX78" s="435"/>
      <c r="AY78" s="435"/>
      <c r="AZ78" s="435"/>
      <c r="BA78" s="435"/>
      <c r="BB78" s="435"/>
      <c r="BC78" s="435"/>
      <c r="BD78" s="435"/>
      <c r="BE78" s="435"/>
      <c r="BF78" s="435"/>
      <c r="BG78" s="435"/>
      <c r="BH78" s="435"/>
      <c r="BI78" s="435"/>
      <c r="BJ78" s="435"/>
      <c r="BK78" s="702"/>
      <c r="BL78" s="703"/>
      <c r="BM78" s="704"/>
      <c r="BN78" s="446"/>
      <c r="BO78" s="445"/>
      <c r="BP78" s="435"/>
      <c r="BQ78" s="435"/>
      <c r="BR78" s="435"/>
      <c r="BS78" s="435"/>
      <c r="BT78" s="435"/>
      <c r="BU78" s="435"/>
      <c r="BV78" s="435"/>
      <c r="BW78" s="435"/>
      <c r="BX78" s="435"/>
      <c r="BY78" s="435"/>
      <c r="BZ78" s="435"/>
      <c r="CA78" s="435"/>
      <c r="CB78" s="435"/>
      <c r="CC78" s="438" t="s">
        <v>506</v>
      </c>
      <c r="CD78" s="435"/>
      <c r="CE78" s="435"/>
      <c r="CF78" s="435"/>
      <c r="CG78" s="435"/>
      <c r="CH78" s="435"/>
      <c r="CI78" s="435"/>
      <c r="CJ78" s="435"/>
      <c r="CK78" s="435"/>
      <c r="CL78" s="435"/>
      <c r="CM78" s="435"/>
      <c r="CN78" s="435"/>
      <c r="CO78" s="435"/>
      <c r="CP78" s="435"/>
      <c r="CQ78" s="435"/>
      <c r="CR78" s="446"/>
    </row>
    <row r="79" spans="1:96" s="444" customFormat="1" ht="3.75" customHeight="1">
      <c r="A79" s="445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701">
        <f>+AU57/8</f>
        <v>4.6437499999999998</v>
      </c>
      <c r="V79" s="701"/>
      <c r="W79" s="701"/>
      <c r="X79" s="701"/>
      <c r="Y79" s="701"/>
      <c r="Z79" s="701"/>
      <c r="AA79" s="701"/>
      <c r="AB79" s="701"/>
      <c r="AC79" s="701"/>
      <c r="AD79" s="701"/>
      <c r="AE79" s="701"/>
      <c r="AF79" s="701"/>
      <c r="AG79" s="717"/>
      <c r="AH79" s="701">
        <f>+AU57</f>
        <v>37.15</v>
      </c>
      <c r="AI79" s="701"/>
      <c r="AJ79" s="701"/>
      <c r="AK79" s="701"/>
      <c r="AL79" s="701"/>
      <c r="AM79" s="701"/>
      <c r="AN79" s="701"/>
      <c r="AO79" s="701"/>
      <c r="AP79" s="701"/>
      <c r="AQ79" s="701"/>
      <c r="AR79" s="701"/>
      <c r="AS79" s="701"/>
      <c r="AT79" s="701"/>
      <c r="AU79" s="445"/>
      <c r="AV79" s="435"/>
      <c r="AW79" s="435"/>
      <c r="AX79" s="435"/>
      <c r="AY79" s="435"/>
      <c r="AZ79" s="435"/>
      <c r="BA79" s="435"/>
      <c r="BB79" s="435"/>
      <c r="BC79" s="435"/>
      <c r="BD79" s="435"/>
      <c r="BE79" s="435"/>
      <c r="BF79" s="435"/>
      <c r="BG79" s="435"/>
      <c r="BH79" s="435"/>
      <c r="BI79" s="435"/>
      <c r="BJ79" s="435"/>
      <c r="BK79" s="435"/>
      <c r="BL79" s="435"/>
      <c r="BM79" s="435"/>
      <c r="BN79" s="446"/>
      <c r="BO79" s="445"/>
      <c r="BP79" s="435"/>
      <c r="BQ79" s="435"/>
      <c r="BR79" s="435"/>
      <c r="BS79" s="435"/>
      <c r="BT79" s="435"/>
      <c r="BU79" s="435"/>
      <c r="BV79" s="435"/>
      <c r="BW79" s="435"/>
      <c r="BX79" s="435"/>
      <c r="BY79" s="435"/>
      <c r="BZ79" s="435"/>
      <c r="CA79" s="435"/>
      <c r="CB79" s="435"/>
      <c r="CC79" s="435"/>
      <c r="CD79" s="435"/>
      <c r="CE79" s="435"/>
      <c r="CF79" s="435"/>
      <c r="CG79" s="435"/>
      <c r="CH79" s="435"/>
      <c r="CI79" s="435"/>
      <c r="CJ79" s="435"/>
      <c r="CK79" s="435"/>
      <c r="CL79" s="435"/>
      <c r="CM79" s="435"/>
      <c r="CN79" s="435"/>
      <c r="CO79" s="435"/>
      <c r="CP79" s="435"/>
      <c r="CQ79" s="435"/>
      <c r="CR79" s="446"/>
    </row>
    <row r="80" spans="1:96" s="444" customFormat="1" ht="15" customHeight="1">
      <c r="A80" s="445"/>
      <c r="B80" s="435" t="s">
        <v>507</v>
      </c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5"/>
      <c r="U80" s="701"/>
      <c r="V80" s="701"/>
      <c r="W80" s="701"/>
      <c r="X80" s="701"/>
      <c r="Y80" s="701"/>
      <c r="Z80" s="701"/>
      <c r="AA80" s="701"/>
      <c r="AB80" s="701"/>
      <c r="AC80" s="701"/>
      <c r="AD80" s="701"/>
      <c r="AE80" s="701"/>
      <c r="AF80" s="701"/>
      <c r="AG80" s="717"/>
      <c r="AH80" s="701"/>
      <c r="AI80" s="701"/>
      <c r="AJ80" s="701"/>
      <c r="AK80" s="701"/>
      <c r="AL80" s="701"/>
      <c r="AM80" s="701"/>
      <c r="AN80" s="701"/>
      <c r="AO80" s="701"/>
      <c r="AP80" s="701"/>
      <c r="AQ80" s="701"/>
      <c r="AR80" s="701"/>
      <c r="AS80" s="701"/>
      <c r="AT80" s="701"/>
      <c r="AU80" s="445"/>
      <c r="AV80" s="435"/>
      <c r="AW80" s="435" t="s">
        <v>505</v>
      </c>
      <c r="AX80" s="435"/>
      <c r="AY80" s="435"/>
      <c r="AZ80" s="435"/>
      <c r="BA80" s="435"/>
      <c r="BB80" s="435"/>
      <c r="BC80" s="435"/>
      <c r="BD80" s="435"/>
      <c r="BE80" s="435"/>
      <c r="BF80" s="435"/>
      <c r="BG80" s="435"/>
      <c r="BH80" s="435"/>
      <c r="BI80" s="435"/>
      <c r="BJ80" s="435"/>
      <c r="BK80" s="702"/>
      <c r="BL80" s="703"/>
      <c r="BM80" s="704"/>
      <c r="BN80" s="446"/>
      <c r="BO80" s="445"/>
      <c r="BP80" s="435"/>
      <c r="BQ80" s="435"/>
      <c r="BR80" s="435"/>
      <c r="BS80" s="435"/>
      <c r="BT80" s="435"/>
      <c r="BU80" s="435"/>
      <c r="BV80" s="435"/>
      <c r="BW80" s="435"/>
      <c r="BX80" s="435"/>
      <c r="BY80" s="435"/>
      <c r="BZ80" s="435"/>
      <c r="CA80" s="435"/>
      <c r="CB80" s="435"/>
      <c r="CC80" s="435"/>
      <c r="CD80" s="435"/>
      <c r="CE80" s="435"/>
      <c r="CF80" s="435"/>
      <c r="CG80" s="435"/>
      <c r="CH80" s="435"/>
      <c r="CI80" s="435"/>
      <c r="CJ80" s="435"/>
      <c r="CK80" s="435"/>
      <c r="CL80" s="435"/>
      <c r="CM80" s="435"/>
      <c r="CN80" s="435"/>
      <c r="CO80" s="435"/>
      <c r="CP80" s="435"/>
      <c r="CQ80" s="435"/>
      <c r="CR80" s="446"/>
    </row>
    <row r="81" spans="1:96" s="444" customFormat="1" ht="3" customHeight="1">
      <c r="A81" s="44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701"/>
      <c r="V81" s="701"/>
      <c r="W81" s="701"/>
      <c r="X81" s="701"/>
      <c r="Y81" s="701"/>
      <c r="Z81" s="701"/>
      <c r="AA81" s="701"/>
      <c r="AB81" s="701"/>
      <c r="AC81" s="701"/>
      <c r="AD81" s="701"/>
      <c r="AE81" s="701"/>
      <c r="AF81" s="701"/>
      <c r="AG81" s="717"/>
      <c r="AH81" s="701"/>
      <c r="AI81" s="701"/>
      <c r="AJ81" s="701"/>
      <c r="AK81" s="701"/>
      <c r="AL81" s="701"/>
      <c r="AM81" s="701"/>
      <c r="AN81" s="701"/>
      <c r="AO81" s="701"/>
      <c r="AP81" s="701"/>
      <c r="AQ81" s="701"/>
      <c r="AR81" s="701"/>
      <c r="AS81" s="701"/>
      <c r="AT81" s="701"/>
      <c r="AU81" s="445"/>
      <c r="AV81" s="435"/>
      <c r="AW81" s="435"/>
      <c r="AX81" s="435"/>
      <c r="AY81" s="435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435"/>
      <c r="BM81" s="435"/>
      <c r="BN81" s="446"/>
      <c r="BO81" s="445"/>
      <c r="BP81" s="435"/>
      <c r="BQ81" s="435"/>
      <c r="BR81" s="435"/>
      <c r="BS81" s="435"/>
      <c r="BT81" s="435"/>
      <c r="BU81" s="435"/>
      <c r="BV81" s="435"/>
      <c r="BW81" s="435"/>
      <c r="BX81" s="435"/>
      <c r="BY81" s="435"/>
      <c r="BZ81" s="435"/>
      <c r="CA81" s="435"/>
      <c r="CB81" s="435"/>
      <c r="CC81" s="435"/>
      <c r="CD81" s="435"/>
      <c r="CE81" s="435"/>
      <c r="CF81" s="435"/>
      <c r="CG81" s="435"/>
      <c r="CH81" s="435"/>
      <c r="CI81" s="435"/>
      <c r="CJ81" s="435"/>
      <c r="CK81" s="435"/>
      <c r="CL81" s="435"/>
      <c r="CM81" s="435"/>
      <c r="CN81" s="435"/>
      <c r="CO81" s="435"/>
      <c r="CP81" s="435"/>
      <c r="CQ81" s="435"/>
      <c r="CR81" s="446"/>
    </row>
    <row r="82" spans="1:96" s="444" customFormat="1" ht="16.5" customHeight="1">
      <c r="A82" s="445"/>
      <c r="B82" s="435" t="s">
        <v>508</v>
      </c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701"/>
      <c r="V82" s="701"/>
      <c r="W82" s="701"/>
      <c r="X82" s="701"/>
      <c r="Y82" s="701"/>
      <c r="Z82" s="701"/>
      <c r="AA82" s="701"/>
      <c r="AB82" s="701"/>
      <c r="AC82" s="701"/>
      <c r="AD82" s="701"/>
      <c r="AE82" s="701"/>
      <c r="AF82" s="701"/>
      <c r="AG82" s="717"/>
      <c r="AH82" s="701"/>
      <c r="AI82" s="701"/>
      <c r="AJ82" s="701"/>
      <c r="AK82" s="701"/>
      <c r="AL82" s="701"/>
      <c r="AM82" s="701"/>
      <c r="AN82" s="701"/>
      <c r="AO82" s="701"/>
      <c r="AP82" s="701"/>
      <c r="AQ82" s="701"/>
      <c r="AR82" s="701"/>
      <c r="AS82" s="701"/>
      <c r="AT82" s="701"/>
      <c r="AU82" s="445"/>
      <c r="AV82" s="435"/>
      <c r="AW82" s="435" t="s">
        <v>509</v>
      </c>
      <c r="AX82" s="435"/>
      <c r="AY82" s="435"/>
      <c r="AZ82" s="435"/>
      <c r="BA82" s="435"/>
      <c r="BB82" s="435"/>
      <c r="BC82" s="435"/>
      <c r="BD82" s="435"/>
      <c r="BE82" s="435"/>
      <c r="BF82" s="435"/>
      <c r="BG82" s="435"/>
      <c r="BH82" s="435"/>
      <c r="BI82" s="435"/>
      <c r="BJ82" s="435"/>
      <c r="BK82" s="702"/>
      <c r="BL82" s="703"/>
      <c r="BM82" s="704"/>
      <c r="BN82" s="446"/>
      <c r="BO82" s="445"/>
      <c r="BP82" s="435"/>
      <c r="BQ82" s="435"/>
      <c r="BR82" s="435"/>
      <c r="BS82" s="435"/>
      <c r="BT82" s="435"/>
      <c r="BU82" s="435"/>
      <c r="BV82" s="435"/>
      <c r="BW82" s="435"/>
      <c r="BX82" s="435"/>
      <c r="BY82" s="435"/>
      <c r="BZ82" s="435"/>
      <c r="CA82" s="435"/>
      <c r="CB82" s="435"/>
      <c r="CC82" s="438" t="s">
        <v>510</v>
      </c>
      <c r="CD82" s="435"/>
      <c r="CE82" s="435"/>
      <c r="CF82" s="435"/>
      <c r="CG82" s="435"/>
      <c r="CH82" s="435"/>
      <c r="CI82" s="435"/>
      <c r="CJ82" s="435"/>
      <c r="CK82" s="435"/>
      <c r="CL82" s="435"/>
      <c r="CM82" s="435"/>
      <c r="CN82" s="435"/>
      <c r="CO82" s="435"/>
      <c r="CP82" s="435"/>
      <c r="CQ82" s="435"/>
      <c r="CR82" s="446"/>
    </row>
    <row r="83" spans="1:96" s="444" customFormat="1" ht="16.5" customHeight="1">
      <c r="A83" s="445"/>
      <c r="B83" s="435" t="s">
        <v>511</v>
      </c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701">
        <f>+AU53/8</f>
        <v>1730.3600000000001</v>
      </c>
      <c r="V83" s="701"/>
      <c r="W83" s="701"/>
      <c r="X83" s="701"/>
      <c r="Y83" s="701"/>
      <c r="Z83" s="701"/>
      <c r="AA83" s="701"/>
      <c r="AB83" s="701"/>
      <c r="AC83" s="701"/>
      <c r="AD83" s="701"/>
      <c r="AE83" s="701"/>
      <c r="AF83" s="701"/>
      <c r="AG83" s="717"/>
      <c r="AH83" s="701">
        <f>+AU69</f>
        <v>14065.79</v>
      </c>
      <c r="AI83" s="701"/>
      <c r="AJ83" s="701"/>
      <c r="AK83" s="701"/>
      <c r="AL83" s="701"/>
      <c r="AM83" s="701"/>
      <c r="AN83" s="701"/>
      <c r="AO83" s="701"/>
      <c r="AP83" s="701"/>
      <c r="AQ83" s="701"/>
      <c r="AR83" s="701"/>
      <c r="AS83" s="701"/>
      <c r="AT83" s="701"/>
      <c r="AU83" s="445"/>
      <c r="AV83" s="435"/>
      <c r="AW83" s="435" t="s">
        <v>512</v>
      </c>
      <c r="AX83" s="435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5"/>
      <c r="BK83" s="475"/>
      <c r="BL83" s="475"/>
      <c r="BM83" s="475"/>
      <c r="BN83" s="446"/>
      <c r="BO83" s="445"/>
      <c r="BP83" s="435" t="s">
        <v>489</v>
      </c>
      <c r="BQ83" s="435"/>
      <c r="BR83" s="435"/>
      <c r="BS83" s="435"/>
      <c r="BT83" s="435"/>
      <c r="BU83" s="435"/>
      <c r="BV83" s="435"/>
      <c r="BW83" s="462"/>
      <c r="BX83" s="462"/>
      <c r="BY83" s="462"/>
      <c r="BZ83" s="462"/>
      <c r="CA83" s="462"/>
      <c r="CB83" s="462"/>
      <c r="CC83" s="462"/>
      <c r="CD83" s="462"/>
      <c r="CE83" s="462"/>
      <c r="CF83" s="462"/>
      <c r="CG83" s="462"/>
      <c r="CH83" s="462"/>
      <c r="CI83" s="462"/>
      <c r="CJ83" s="462"/>
      <c r="CK83" s="462"/>
      <c r="CL83" s="462"/>
      <c r="CM83" s="462"/>
      <c r="CN83" s="462"/>
      <c r="CO83" s="462"/>
      <c r="CP83" s="462"/>
      <c r="CQ83" s="462"/>
      <c r="CR83" s="446"/>
    </row>
    <row r="84" spans="1:96" s="444" customFormat="1" ht="16.5" customHeight="1">
      <c r="A84" s="445"/>
      <c r="B84" s="435" t="s">
        <v>513</v>
      </c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701"/>
      <c r="V84" s="701"/>
      <c r="W84" s="701"/>
      <c r="X84" s="701"/>
      <c r="Y84" s="701"/>
      <c r="Z84" s="701"/>
      <c r="AA84" s="701"/>
      <c r="AB84" s="701"/>
      <c r="AC84" s="701"/>
      <c r="AD84" s="701"/>
      <c r="AE84" s="701"/>
      <c r="AF84" s="701"/>
      <c r="AG84" s="717"/>
      <c r="AH84" s="701"/>
      <c r="AI84" s="701"/>
      <c r="AJ84" s="701"/>
      <c r="AK84" s="701"/>
      <c r="AL84" s="701"/>
      <c r="AM84" s="701"/>
      <c r="AN84" s="701"/>
      <c r="AO84" s="701"/>
      <c r="AP84" s="701"/>
      <c r="AQ84" s="701"/>
      <c r="AR84" s="701"/>
      <c r="AS84" s="701"/>
      <c r="AT84" s="701"/>
      <c r="AU84" s="445"/>
      <c r="AV84" s="435"/>
      <c r="AW84" s="435"/>
      <c r="AX84" s="435"/>
      <c r="AY84" s="435"/>
      <c r="AZ84" s="435"/>
      <c r="BA84" s="435"/>
      <c r="BB84" s="435"/>
      <c r="BC84" s="435"/>
      <c r="BD84" s="435"/>
      <c r="BE84" s="435"/>
      <c r="BF84" s="435"/>
      <c r="BG84" s="435"/>
      <c r="BH84" s="435"/>
      <c r="BI84" s="435"/>
      <c r="BJ84" s="435"/>
      <c r="BK84" s="435"/>
      <c r="BL84" s="435"/>
      <c r="BM84" s="435"/>
      <c r="BN84" s="446"/>
      <c r="BO84" s="445"/>
      <c r="BP84" s="435" t="s">
        <v>493</v>
      </c>
      <c r="BQ84" s="435"/>
      <c r="BR84" s="435"/>
      <c r="BS84" s="435"/>
      <c r="BT84" s="435"/>
      <c r="BU84" s="462"/>
      <c r="BV84" s="462"/>
      <c r="BW84" s="462"/>
      <c r="BX84" s="462"/>
      <c r="BY84" s="462"/>
      <c r="BZ84" s="462"/>
      <c r="CA84" s="462"/>
      <c r="CB84" s="462"/>
      <c r="CC84" s="462"/>
      <c r="CD84" s="462"/>
      <c r="CE84" s="462"/>
      <c r="CF84" s="462"/>
      <c r="CG84" s="462"/>
      <c r="CH84" s="462"/>
      <c r="CI84" s="462"/>
      <c r="CJ84" s="462"/>
      <c r="CK84" s="462"/>
      <c r="CL84" s="462"/>
      <c r="CM84" s="462"/>
      <c r="CN84" s="462"/>
      <c r="CO84" s="462"/>
      <c r="CP84" s="462"/>
      <c r="CQ84" s="462"/>
      <c r="CR84" s="446"/>
    </row>
    <row r="85" spans="1:96" s="444" customFormat="1" ht="16.5" customHeight="1">
      <c r="A85" s="445"/>
      <c r="B85" s="435" t="s">
        <v>514</v>
      </c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701"/>
      <c r="V85" s="701"/>
      <c r="W85" s="701"/>
      <c r="X85" s="701"/>
      <c r="Y85" s="701"/>
      <c r="Z85" s="701"/>
      <c r="AA85" s="701"/>
      <c r="AB85" s="701"/>
      <c r="AC85" s="701"/>
      <c r="AD85" s="701"/>
      <c r="AE85" s="701"/>
      <c r="AF85" s="701"/>
      <c r="AG85" s="717"/>
      <c r="AH85" s="701"/>
      <c r="AI85" s="701"/>
      <c r="AJ85" s="701"/>
      <c r="AK85" s="701"/>
      <c r="AL85" s="701"/>
      <c r="AM85" s="701"/>
      <c r="AN85" s="701"/>
      <c r="AO85" s="701"/>
      <c r="AP85" s="701"/>
      <c r="AQ85" s="701"/>
      <c r="AR85" s="701"/>
      <c r="AS85" s="701"/>
      <c r="AT85" s="701"/>
      <c r="AU85" s="445"/>
      <c r="AV85" s="435"/>
      <c r="AW85" s="462"/>
      <c r="AX85" s="462"/>
      <c r="AY85" s="462"/>
      <c r="AZ85" s="462"/>
      <c r="BA85" s="462"/>
      <c r="BB85" s="462"/>
      <c r="BC85" s="462"/>
      <c r="BD85" s="462"/>
      <c r="BE85" s="462"/>
      <c r="BF85" s="462"/>
      <c r="BG85" s="700">
        <v>2011</v>
      </c>
      <c r="BH85" s="700"/>
      <c r="BI85" s="700"/>
      <c r="BJ85" s="700"/>
      <c r="BK85" s="435"/>
      <c r="BL85" s="435"/>
      <c r="BM85" s="435"/>
      <c r="BN85" s="446"/>
      <c r="BO85" s="445"/>
      <c r="BP85" s="435" t="s">
        <v>497</v>
      </c>
      <c r="BQ85" s="435"/>
      <c r="BR85" s="435"/>
      <c r="BS85" s="435"/>
      <c r="BT85" s="435"/>
      <c r="BU85" s="462"/>
      <c r="BV85" s="462"/>
      <c r="BW85" s="462"/>
      <c r="BX85" s="462"/>
      <c r="BY85" s="462"/>
      <c r="BZ85" s="462"/>
      <c r="CA85" s="462"/>
      <c r="CB85" s="462"/>
      <c r="CC85" s="462"/>
      <c r="CD85" s="462"/>
      <c r="CE85" s="462"/>
      <c r="CF85" s="462"/>
      <c r="CG85" s="462"/>
      <c r="CH85" s="462"/>
      <c r="CI85" s="462"/>
      <c r="CJ85" s="462"/>
      <c r="CK85" s="462"/>
      <c r="CL85" s="462"/>
      <c r="CM85" s="462"/>
      <c r="CN85" s="462"/>
      <c r="CO85" s="462"/>
      <c r="CP85" s="462"/>
      <c r="CQ85" s="462"/>
      <c r="CR85" s="446"/>
    </row>
    <row r="86" spans="1:96" s="444" customFormat="1" ht="16.5" customHeight="1">
      <c r="A86" s="445"/>
      <c r="B86" s="435" t="s">
        <v>515</v>
      </c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435"/>
      <c r="T86" s="435"/>
      <c r="U86" s="701"/>
      <c r="V86" s="701"/>
      <c r="W86" s="701"/>
      <c r="X86" s="701"/>
      <c r="Y86" s="701"/>
      <c r="Z86" s="701"/>
      <c r="AA86" s="701"/>
      <c r="AB86" s="701"/>
      <c r="AC86" s="701"/>
      <c r="AD86" s="701"/>
      <c r="AE86" s="701"/>
      <c r="AF86" s="701"/>
      <c r="AG86" s="717"/>
      <c r="AH86" s="701"/>
      <c r="AI86" s="701"/>
      <c r="AJ86" s="701"/>
      <c r="AK86" s="701"/>
      <c r="AL86" s="701"/>
      <c r="AM86" s="701"/>
      <c r="AN86" s="701"/>
      <c r="AO86" s="701"/>
      <c r="AP86" s="701"/>
      <c r="AQ86" s="701"/>
      <c r="AR86" s="701"/>
      <c r="AS86" s="701"/>
      <c r="AT86" s="701"/>
      <c r="AU86" s="445"/>
      <c r="AV86" s="435"/>
      <c r="AW86" s="435"/>
      <c r="AX86" s="435"/>
      <c r="AY86" s="435"/>
      <c r="AZ86" s="435"/>
      <c r="BA86" s="435"/>
      <c r="BB86" s="435"/>
      <c r="BC86" s="435"/>
      <c r="BD86" s="438" t="s">
        <v>516</v>
      </c>
      <c r="BE86" s="435"/>
      <c r="BF86" s="435"/>
      <c r="BG86" s="435"/>
      <c r="BH86" s="435"/>
      <c r="BI86" s="435"/>
      <c r="BJ86" s="435"/>
      <c r="BK86" s="435"/>
      <c r="BL86" s="435"/>
      <c r="BM86" s="435"/>
      <c r="BN86" s="446"/>
      <c r="BO86" s="445"/>
      <c r="BP86" s="435" t="s">
        <v>502</v>
      </c>
      <c r="BQ86" s="435"/>
      <c r="BR86" s="435"/>
      <c r="BS86" s="435"/>
      <c r="BT86" s="435"/>
      <c r="BU86" s="435"/>
      <c r="BV86" s="474"/>
      <c r="BW86" s="474"/>
      <c r="BX86" s="474"/>
      <c r="BY86" s="474"/>
      <c r="BZ86" s="474"/>
      <c r="CA86" s="474"/>
      <c r="CB86" s="474"/>
      <c r="CC86" s="474"/>
      <c r="CD86" s="474"/>
      <c r="CE86" s="474"/>
      <c r="CF86" s="474"/>
      <c r="CG86" s="474"/>
      <c r="CH86" s="474"/>
      <c r="CI86" s="474"/>
      <c r="CJ86" s="474"/>
      <c r="CK86" s="474"/>
      <c r="CL86" s="474"/>
      <c r="CM86" s="474"/>
      <c r="CN86" s="474"/>
      <c r="CO86" s="474"/>
      <c r="CP86" s="474"/>
      <c r="CQ86" s="474"/>
      <c r="CR86" s="446"/>
    </row>
    <row r="87" spans="1:96" s="444" customFormat="1" ht="16.5" customHeight="1">
      <c r="A87" s="445"/>
      <c r="B87" s="435" t="s">
        <v>517</v>
      </c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701"/>
      <c r="V87" s="701"/>
      <c r="W87" s="701"/>
      <c r="X87" s="701"/>
      <c r="Y87" s="701"/>
      <c r="Z87" s="701"/>
      <c r="AA87" s="701"/>
      <c r="AB87" s="701"/>
      <c r="AC87" s="701"/>
      <c r="AD87" s="701"/>
      <c r="AE87" s="701"/>
      <c r="AF87" s="701"/>
      <c r="AG87" s="717"/>
      <c r="AH87" s="701"/>
      <c r="AI87" s="701"/>
      <c r="AJ87" s="701"/>
      <c r="AK87" s="701"/>
      <c r="AL87" s="701"/>
      <c r="AM87" s="701"/>
      <c r="AN87" s="701"/>
      <c r="AO87" s="701"/>
      <c r="AP87" s="701"/>
      <c r="AQ87" s="701"/>
      <c r="AR87" s="701"/>
      <c r="AS87" s="701"/>
      <c r="AT87" s="701"/>
      <c r="AU87" s="445"/>
      <c r="AV87" s="435"/>
      <c r="AW87" s="435"/>
      <c r="AX87" s="435"/>
      <c r="AY87" s="435"/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5"/>
      <c r="BK87" s="435"/>
      <c r="BL87" s="435"/>
      <c r="BM87" s="435"/>
      <c r="BN87" s="446"/>
      <c r="BO87" s="445"/>
      <c r="BP87" s="435" t="s">
        <v>518</v>
      </c>
      <c r="BQ87" s="435"/>
      <c r="BR87" s="435"/>
      <c r="BS87" s="435"/>
      <c r="BT87" s="435"/>
      <c r="BU87" s="435"/>
      <c r="BV87" s="435"/>
      <c r="BW87" s="435"/>
      <c r="BX87" s="435"/>
      <c r="BY87" s="474"/>
      <c r="BZ87" s="474"/>
      <c r="CA87" s="474"/>
      <c r="CB87" s="474"/>
      <c r="CC87" s="474"/>
      <c r="CD87" s="474"/>
      <c r="CE87" s="474"/>
      <c r="CF87" s="474"/>
      <c r="CG87" s="474"/>
      <c r="CH87" s="474"/>
      <c r="CI87" s="474"/>
      <c r="CJ87" s="474"/>
      <c r="CK87" s="474"/>
      <c r="CL87" s="474"/>
      <c r="CM87" s="474"/>
      <c r="CN87" s="474"/>
      <c r="CO87" s="474"/>
      <c r="CP87" s="474"/>
      <c r="CQ87" s="474"/>
      <c r="CR87" s="446"/>
    </row>
    <row r="88" spans="1:96" s="444" customFormat="1" ht="3" customHeight="1">
      <c r="A88" s="447"/>
      <c r="B88" s="440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76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6"/>
      <c r="AI88" s="477"/>
      <c r="AJ88" s="477"/>
      <c r="AK88" s="477"/>
      <c r="AL88" s="477"/>
      <c r="AM88" s="477"/>
      <c r="AN88" s="477"/>
      <c r="AO88" s="477"/>
      <c r="AP88" s="477"/>
      <c r="AQ88" s="477"/>
      <c r="AR88" s="477"/>
      <c r="AS88" s="477"/>
      <c r="AT88" s="478"/>
      <c r="AU88" s="445"/>
      <c r="AV88" s="435"/>
      <c r="AW88" s="435"/>
      <c r="AX88" s="435"/>
      <c r="AY88" s="435"/>
      <c r="AZ88" s="435"/>
      <c r="BA88" s="435"/>
      <c r="BB88" s="435"/>
      <c r="BC88" s="435"/>
      <c r="BD88" s="435"/>
      <c r="BE88" s="435"/>
      <c r="BF88" s="435"/>
      <c r="BG88" s="435"/>
      <c r="BH88" s="435"/>
      <c r="BI88" s="435"/>
      <c r="BJ88" s="435"/>
      <c r="BK88" s="435"/>
      <c r="BL88" s="435"/>
      <c r="BM88" s="435"/>
      <c r="BN88" s="446"/>
      <c r="BO88" s="445"/>
      <c r="BP88" s="435"/>
      <c r="BQ88" s="435"/>
      <c r="BR88" s="435"/>
      <c r="BS88" s="435"/>
      <c r="BT88" s="435"/>
      <c r="BU88" s="435"/>
      <c r="BV88" s="435"/>
      <c r="BW88" s="435"/>
      <c r="BX88" s="435"/>
      <c r="BY88" s="435"/>
      <c r="BZ88" s="435"/>
      <c r="CA88" s="435"/>
      <c r="CB88" s="435"/>
      <c r="CC88" s="435"/>
      <c r="CD88" s="435"/>
      <c r="CE88" s="435"/>
      <c r="CF88" s="435"/>
      <c r="CG88" s="435"/>
      <c r="CH88" s="435"/>
      <c r="CI88" s="435"/>
      <c r="CJ88" s="435"/>
      <c r="CK88" s="435"/>
      <c r="CL88" s="435"/>
      <c r="CM88" s="435"/>
      <c r="CN88" s="435"/>
      <c r="CO88" s="435"/>
      <c r="CP88" s="435"/>
      <c r="CQ88" s="435"/>
      <c r="CR88" s="446"/>
    </row>
    <row r="89" spans="1:96" s="444" customFormat="1" ht="15" customHeight="1" thickBot="1">
      <c r="A89" s="442"/>
      <c r="B89" s="433" t="s">
        <v>471</v>
      </c>
      <c r="C89" s="433"/>
      <c r="D89" s="433"/>
      <c r="E89" s="433"/>
      <c r="F89" s="433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720" t="e">
        <f>SUM(U77:AG87)</f>
        <v>#VALUE!</v>
      </c>
      <c r="V89" s="720"/>
      <c r="W89" s="720"/>
      <c r="X89" s="720"/>
      <c r="Y89" s="720"/>
      <c r="Z89" s="720"/>
      <c r="AA89" s="720"/>
      <c r="AB89" s="720"/>
      <c r="AC89" s="720"/>
      <c r="AD89" s="720"/>
      <c r="AE89" s="720"/>
      <c r="AF89" s="720"/>
      <c r="AG89" s="721"/>
      <c r="AH89" s="720">
        <f>SUM(AH77:AT87)</f>
        <v>14288.7</v>
      </c>
      <c r="AI89" s="720"/>
      <c r="AJ89" s="720"/>
      <c r="AK89" s="720"/>
      <c r="AL89" s="720"/>
      <c r="AM89" s="720"/>
      <c r="AN89" s="720"/>
      <c r="AO89" s="720"/>
      <c r="AP89" s="720"/>
      <c r="AQ89" s="720"/>
      <c r="AR89" s="720"/>
      <c r="AS89" s="720"/>
      <c r="AT89" s="720"/>
      <c r="AU89" s="445"/>
      <c r="AV89" s="435"/>
      <c r="AW89" s="435"/>
      <c r="AX89" s="435"/>
      <c r="AY89" s="435"/>
      <c r="AZ89" s="435"/>
      <c r="BA89" s="435"/>
      <c r="BB89" s="435"/>
      <c r="BC89" s="435"/>
      <c r="BD89" s="435"/>
      <c r="BE89" s="435"/>
      <c r="BF89" s="435"/>
      <c r="BG89" s="435"/>
      <c r="BH89" s="435"/>
      <c r="BI89" s="435"/>
      <c r="BJ89" s="435"/>
      <c r="BK89" s="435"/>
      <c r="BL89" s="435"/>
      <c r="BM89" s="435"/>
      <c r="BN89" s="446"/>
      <c r="BO89" s="445"/>
      <c r="BP89" s="435" t="s">
        <v>519</v>
      </c>
      <c r="BQ89" s="435"/>
      <c r="BR89" s="435"/>
      <c r="BS89" s="435"/>
      <c r="BT89" s="435"/>
      <c r="BU89" s="435"/>
      <c r="BV89" s="435"/>
      <c r="BW89" s="435"/>
      <c r="BX89" s="435"/>
      <c r="BY89" s="435"/>
      <c r="BZ89" s="435"/>
      <c r="CA89" s="435"/>
      <c r="CB89" s="435"/>
      <c r="CC89" s="435"/>
      <c r="CD89" s="435"/>
      <c r="CE89" s="435"/>
      <c r="CF89" s="462"/>
      <c r="CG89" s="462"/>
      <c r="CH89" s="462"/>
      <c r="CI89" s="462"/>
      <c r="CJ89" s="462"/>
      <c r="CK89" s="462"/>
      <c r="CL89" s="462"/>
      <c r="CM89" s="462"/>
      <c r="CN89" s="462"/>
      <c r="CO89" s="462"/>
      <c r="CP89" s="462"/>
      <c r="CQ89" s="462"/>
      <c r="CR89" s="446"/>
    </row>
    <row r="90" spans="1:96" s="444" customFormat="1" ht="17.25" customHeight="1" thickTop="1">
      <c r="A90" s="445"/>
      <c r="B90" s="435" t="s">
        <v>520</v>
      </c>
      <c r="C90" s="435"/>
      <c r="D90" s="435"/>
      <c r="E90" s="435"/>
      <c r="F90" s="435"/>
      <c r="G90" s="435"/>
      <c r="H90" s="435"/>
      <c r="I90" s="435"/>
      <c r="J90" s="435"/>
      <c r="K90" s="435"/>
      <c r="L90" s="474"/>
      <c r="M90" s="474"/>
      <c r="N90" s="474"/>
      <c r="O90" s="474"/>
      <c r="P90" s="474"/>
      <c r="Q90" s="474"/>
      <c r="R90" s="474"/>
      <c r="S90" s="474"/>
      <c r="T90" s="480"/>
      <c r="U90" s="481"/>
      <c r="V90" s="462"/>
      <c r="W90" s="462"/>
      <c r="X90" s="462"/>
      <c r="Y90" s="462"/>
      <c r="Z90" s="462"/>
      <c r="AA90" s="462"/>
      <c r="AB90" s="462"/>
      <c r="AC90" s="462"/>
      <c r="AD90" s="462"/>
      <c r="AE90" s="462"/>
      <c r="AF90" s="462"/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2"/>
      <c r="AS90" s="462"/>
      <c r="AT90" s="482"/>
      <c r="AU90" s="44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  <c r="BK90" s="435"/>
      <c r="BL90" s="435"/>
      <c r="BM90" s="435"/>
      <c r="BN90" s="446"/>
      <c r="BO90" s="445"/>
      <c r="BP90" s="435" t="s">
        <v>521</v>
      </c>
      <c r="BQ90" s="435"/>
      <c r="BR90" s="435"/>
      <c r="BS90" s="435"/>
      <c r="BT90" s="435"/>
      <c r="BU90" s="435"/>
      <c r="BV90" s="435"/>
      <c r="BW90" s="435"/>
      <c r="BX90" s="435"/>
      <c r="BY90" s="435"/>
      <c r="BZ90" s="462"/>
      <c r="CA90" s="462"/>
      <c r="CB90" s="462"/>
      <c r="CC90" s="462"/>
      <c r="CD90" s="462"/>
      <c r="CE90" s="462"/>
      <c r="CF90" s="462"/>
      <c r="CG90" s="462"/>
      <c r="CH90" s="462"/>
      <c r="CI90" s="462"/>
      <c r="CJ90" s="462"/>
      <c r="CK90" s="462"/>
      <c r="CL90" s="462"/>
      <c r="CM90" s="462"/>
      <c r="CN90" s="462"/>
      <c r="CO90" s="462"/>
      <c r="CP90" s="462"/>
      <c r="CQ90" s="462"/>
      <c r="CR90" s="446"/>
    </row>
    <row r="91" spans="1:96" ht="2.25" customHeight="1">
      <c r="A91" s="469"/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8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423"/>
      <c r="AQ91" s="423"/>
      <c r="AR91" s="423"/>
      <c r="AS91" s="423"/>
      <c r="AT91" s="441"/>
      <c r="AU91" s="468"/>
      <c r="AV91" s="428"/>
      <c r="AW91" s="428"/>
      <c r="AX91" s="428"/>
      <c r="AY91" s="428"/>
      <c r="AZ91" s="428"/>
      <c r="BA91" s="428"/>
      <c r="BB91" s="428"/>
      <c r="BC91" s="428"/>
      <c r="BD91" s="428"/>
      <c r="BE91" s="428"/>
      <c r="BF91" s="428"/>
      <c r="BG91" s="428"/>
      <c r="BH91" s="428"/>
      <c r="BI91" s="428"/>
      <c r="BJ91" s="428"/>
      <c r="BK91" s="428"/>
      <c r="BL91" s="428"/>
      <c r="BM91" s="428"/>
      <c r="BN91" s="436"/>
      <c r="BO91" s="468"/>
      <c r="BP91" s="428"/>
      <c r="BQ91" s="428"/>
      <c r="BR91" s="428"/>
      <c r="BS91" s="428"/>
      <c r="BT91" s="428"/>
      <c r="BU91" s="428"/>
      <c r="BV91" s="428"/>
      <c r="BW91" s="428"/>
      <c r="BX91" s="428"/>
      <c r="BY91" s="428"/>
      <c r="BZ91" s="428"/>
      <c r="CA91" s="428"/>
      <c r="CB91" s="428"/>
      <c r="CC91" s="428"/>
      <c r="CD91" s="428"/>
      <c r="CE91" s="428"/>
      <c r="CF91" s="428"/>
      <c r="CG91" s="428"/>
      <c r="CH91" s="428"/>
      <c r="CI91" s="428"/>
      <c r="CJ91" s="428"/>
      <c r="CK91" s="428"/>
      <c r="CL91" s="428"/>
      <c r="CM91" s="428"/>
      <c r="CN91" s="428"/>
      <c r="CO91" s="428"/>
      <c r="CP91" s="428"/>
      <c r="CQ91" s="428"/>
      <c r="CR91" s="436"/>
    </row>
    <row r="92" spans="1:96">
      <c r="A92" s="459"/>
      <c r="B92" s="448"/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84" t="s">
        <v>522</v>
      </c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8"/>
      <c r="AL92" s="448"/>
      <c r="AM92" s="448"/>
      <c r="AN92" s="448"/>
      <c r="AO92" s="448"/>
      <c r="AP92" s="448"/>
      <c r="AQ92" s="448"/>
      <c r="AR92" s="448"/>
      <c r="AS92" s="448"/>
      <c r="AT92" s="485">
        <v>1</v>
      </c>
      <c r="AU92" s="468"/>
      <c r="AV92" s="428"/>
      <c r="AW92" s="428"/>
      <c r="AX92" s="428"/>
      <c r="AY92" s="428"/>
      <c r="AZ92" s="428"/>
      <c r="BA92" s="428"/>
      <c r="BB92" s="428"/>
      <c r="BC92" s="428"/>
      <c r="BD92" s="428"/>
      <c r="BE92" s="428"/>
      <c r="BF92" s="428"/>
      <c r="BG92" s="428"/>
      <c r="BH92" s="428"/>
      <c r="BI92" s="428"/>
      <c r="BJ92" s="428"/>
      <c r="BK92" s="428"/>
      <c r="BL92" s="428"/>
      <c r="BM92" s="428"/>
      <c r="BN92" s="436"/>
      <c r="BO92" s="468"/>
      <c r="BP92" s="428"/>
      <c r="BQ92" s="428"/>
      <c r="BR92" s="428"/>
      <c r="BS92" s="428"/>
      <c r="BT92" s="428"/>
      <c r="BU92" s="428"/>
      <c r="BV92" s="428"/>
      <c r="BW92" s="428"/>
      <c r="BX92" s="462"/>
      <c r="BY92" s="462"/>
      <c r="BZ92" s="462"/>
      <c r="CA92" s="462"/>
      <c r="CB92" s="462"/>
      <c r="CC92" s="462"/>
      <c r="CD92" s="462"/>
      <c r="CE92" s="462"/>
      <c r="CF92" s="462"/>
      <c r="CG92" s="462"/>
      <c r="CH92" s="700">
        <v>2011</v>
      </c>
      <c r="CI92" s="700"/>
      <c r="CJ92" s="700"/>
      <c r="CK92" s="700"/>
      <c r="CL92" s="700"/>
      <c r="CM92" s="428"/>
      <c r="CN92" s="428"/>
      <c r="CO92" s="428"/>
      <c r="CP92" s="428"/>
      <c r="CQ92" s="428"/>
      <c r="CR92" s="436"/>
    </row>
    <row r="93" spans="1:96">
      <c r="A93" s="468"/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428"/>
      <c r="AN93" s="428"/>
      <c r="AO93" s="428"/>
      <c r="AP93" s="428"/>
      <c r="AQ93" s="428"/>
      <c r="AR93" s="428"/>
      <c r="AS93" s="428"/>
      <c r="AT93" s="436"/>
      <c r="AU93" s="468"/>
      <c r="AV93" s="428"/>
      <c r="AW93" s="428"/>
      <c r="AX93" s="428"/>
      <c r="AY93" s="428"/>
      <c r="AZ93" s="428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8"/>
      <c r="BL93" s="428"/>
      <c r="BM93" s="428"/>
      <c r="BN93" s="436"/>
      <c r="BO93" s="468"/>
      <c r="BP93" s="428"/>
      <c r="BQ93" s="428"/>
      <c r="BR93" s="428"/>
      <c r="BS93" s="428"/>
      <c r="BT93" s="428"/>
      <c r="BU93" s="428"/>
      <c r="BV93" s="428"/>
      <c r="BW93" s="428"/>
      <c r="BX93" s="435"/>
      <c r="BY93" s="435"/>
      <c r="BZ93" s="435"/>
      <c r="CA93" s="435"/>
      <c r="CB93" s="435"/>
      <c r="CC93" s="435"/>
      <c r="CD93" s="435"/>
      <c r="CE93" s="438" t="s">
        <v>523</v>
      </c>
      <c r="CF93" s="435"/>
      <c r="CG93" s="435"/>
      <c r="CH93" s="435"/>
      <c r="CI93" s="435"/>
      <c r="CJ93" s="435"/>
      <c r="CK93" s="435"/>
      <c r="CL93" s="428"/>
      <c r="CM93" s="428"/>
      <c r="CN93" s="428"/>
      <c r="CO93" s="428"/>
      <c r="CP93" s="428"/>
      <c r="CQ93" s="428"/>
      <c r="CR93" s="436"/>
    </row>
    <row r="94" spans="1:96" ht="15.75" customHeight="1">
      <c r="A94" s="468"/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28"/>
      <c r="AK94" s="428"/>
      <c r="AL94" s="428"/>
      <c r="AM94" s="428"/>
      <c r="AN94" s="428"/>
      <c r="AO94" s="428"/>
      <c r="AP94" s="428"/>
      <c r="AQ94" s="428"/>
      <c r="AR94" s="428"/>
      <c r="AS94" s="428"/>
      <c r="AT94" s="436"/>
      <c r="AU94" s="468"/>
      <c r="AV94" s="428"/>
      <c r="AW94" s="428"/>
      <c r="AX94" s="428"/>
      <c r="AY94" s="428"/>
      <c r="AZ94" s="428"/>
      <c r="BA94" s="428"/>
      <c r="BB94" s="428"/>
      <c r="BC94" s="428"/>
      <c r="BD94" s="428"/>
      <c r="BE94" s="428"/>
      <c r="BF94" s="428"/>
      <c r="BG94" s="428"/>
      <c r="BH94" s="428"/>
      <c r="BI94" s="428"/>
      <c r="BJ94" s="428"/>
      <c r="BK94" s="428"/>
      <c r="BL94" s="428"/>
      <c r="BM94" s="428"/>
      <c r="BN94" s="436"/>
      <c r="BO94" s="468"/>
      <c r="BP94" s="428"/>
      <c r="BQ94" s="428"/>
      <c r="BR94" s="428"/>
      <c r="BS94" s="428"/>
      <c r="BT94" s="428"/>
      <c r="BU94" s="428"/>
      <c r="BV94" s="428"/>
      <c r="BW94" s="428"/>
      <c r="BX94" s="435"/>
      <c r="BY94" s="435"/>
      <c r="BZ94" s="435"/>
      <c r="CA94" s="435"/>
      <c r="CB94" s="435"/>
      <c r="CC94" s="435"/>
      <c r="CD94" s="435"/>
      <c r="CE94" s="438"/>
      <c r="CF94" s="435"/>
      <c r="CG94" s="435"/>
      <c r="CH94" s="435"/>
      <c r="CI94" s="435"/>
      <c r="CJ94" s="435"/>
      <c r="CK94" s="435"/>
      <c r="CL94" s="428"/>
      <c r="CM94" s="428"/>
      <c r="CN94" s="428"/>
      <c r="CO94" s="428"/>
      <c r="CP94" s="428"/>
      <c r="CQ94" s="428"/>
      <c r="CR94" s="436"/>
    </row>
    <row r="95" spans="1:96" ht="12.75" customHeight="1">
      <c r="A95" s="469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  <c r="AF95" s="423"/>
      <c r="AG95" s="423"/>
      <c r="AH95" s="423"/>
      <c r="AI95" s="423"/>
      <c r="AJ95" s="423"/>
      <c r="AK95" s="423"/>
      <c r="AL95" s="423"/>
      <c r="AM95" s="423"/>
      <c r="AN95" s="423"/>
      <c r="AO95" s="423"/>
      <c r="AP95" s="423"/>
      <c r="AQ95" s="423"/>
      <c r="AR95" s="423"/>
      <c r="AS95" s="423"/>
      <c r="AT95" s="441"/>
      <c r="AU95" s="469"/>
      <c r="AV95" s="423"/>
      <c r="AW95" s="423"/>
      <c r="AX95" s="423"/>
      <c r="AY95" s="423"/>
      <c r="AZ95" s="423"/>
      <c r="BA95" s="423"/>
      <c r="BB95" s="423"/>
      <c r="BC95" s="423"/>
      <c r="BD95" s="423"/>
      <c r="BE95" s="423"/>
      <c r="BF95" s="423"/>
      <c r="BG95" s="423"/>
      <c r="BH95" s="423"/>
      <c r="BI95" s="423"/>
      <c r="BJ95" s="423"/>
      <c r="BK95" s="423"/>
      <c r="BL95" s="423"/>
      <c r="BM95" s="423"/>
      <c r="BN95" s="441"/>
      <c r="BO95" s="469"/>
      <c r="BP95" s="423"/>
      <c r="BQ95" s="423"/>
      <c r="BR95" s="423"/>
      <c r="BS95" s="423"/>
      <c r="BT95" s="423"/>
      <c r="BU95" s="423"/>
      <c r="BV95" s="423"/>
      <c r="BW95" s="423"/>
      <c r="BX95" s="423"/>
      <c r="BY95" s="423"/>
      <c r="BZ95" s="423"/>
      <c r="CA95" s="423"/>
      <c r="CB95" s="423"/>
      <c r="CC95" s="423"/>
      <c r="CD95" s="423"/>
      <c r="CE95" s="423"/>
      <c r="CF95" s="423"/>
      <c r="CG95" s="423"/>
      <c r="CH95" s="423"/>
      <c r="CI95" s="423"/>
      <c r="CJ95" s="423"/>
      <c r="CK95" s="423"/>
      <c r="CL95" s="423"/>
      <c r="CM95" s="423"/>
      <c r="CN95" s="423"/>
      <c r="CO95" s="423"/>
      <c r="CP95" s="423"/>
      <c r="CQ95" s="423"/>
      <c r="CR95" s="441"/>
    </row>
    <row r="96" spans="1:96">
      <c r="A96" s="444" t="s">
        <v>524</v>
      </c>
    </row>
    <row r="97" spans="1:1">
      <c r="A97" s="444" t="s">
        <v>525</v>
      </c>
    </row>
    <row r="98" spans="1:1">
      <c r="A98" s="444" t="s">
        <v>526</v>
      </c>
    </row>
    <row r="99" spans="1:1">
      <c r="A99" s="444" t="s">
        <v>527</v>
      </c>
    </row>
    <row r="100" spans="1:1">
      <c r="A100" s="444" t="s">
        <v>528</v>
      </c>
    </row>
    <row r="101" spans="1:1">
      <c r="A101" s="444" t="s">
        <v>529</v>
      </c>
    </row>
    <row r="1000" spans="1:6">
      <c r="A1000" s="486"/>
      <c r="B1000" s="487"/>
      <c r="C1000" s="487"/>
      <c r="D1000" s="487"/>
      <c r="E1000" s="487"/>
      <c r="F1000" s="487"/>
    </row>
    <row r="1001" spans="1:6">
      <c r="A1001" s="486"/>
    </row>
    <row r="1002" spans="1:6">
      <c r="A1002" s="486"/>
    </row>
  </sheetData>
  <mergeCells count="146">
    <mergeCell ref="U89:AG89"/>
    <mergeCell ref="AH89:AT89"/>
    <mergeCell ref="U85:AG85"/>
    <mergeCell ref="AH85:AT85"/>
    <mergeCell ref="U86:AG86"/>
    <mergeCell ref="U87:AG87"/>
    <mergeCell ref="AH86:AT86"/>
    <mergeCell ref="BK78:BM78"/>
    <mergeCell ref="AU65:BN66"/>
    <mergeCell ref="U84:AG84"/>
    <mergeCell ref="AH84:AT84"/>
    <mergeCell ref="U79:AG80"/>
    <mergeCell ref="AH79:AT80"/>
    <mergeCell ref="AQ70:AS70"/>
    <mergeCell ref="AU69:BN70"/>
    <mergeCell ref="BK80:BM80"/>
    <mergeCell ref="U77:AG77"/>
    <mergeCell ref="U78:AG78"/>
    <mergeCell ref="AU61:BN62"/>
    <mergeCell ref="AU67:BN68"/>
    <mergeCell ref="AQ68:AS68"/>
    <mergeCell ref="AU71:BN72"/>
    <mergeCell ref="AH78:AT78"/>
    <mergeCell ref="AH76:AT76"/>
    <mergeCell ref="U83:AG83"/>
    <mergeCell ref="U81:AG82"/>
    <mergeCell ref="U76:AG76"/>
    <mergeCell ref="AQ74:AS74"/>
    <mergeCell ref="AQ72:AS72"/>
    <mergeCell ref="AB54:AE54"/>
    <mergeCell ref="AQ54:AS54"/>
    <mergeCell ref="AQ64:AS64"/>
    <mergeCell ref="AQ56:AS56"/>
    <mergeCell ref="AQ62:AS62"/>
    <mergeCell ref="AQ60:AS60"/>
    <mergeCell ref="AU57:BN58"/>
    <mergeCell ref="AQ58:AS58"/>
    <mergeCell ref="AU55:BN56"/>
    <mergeCell ref="AU51:BN52"/>
    <mergeCell ref="AQ52:AS52"/>
    <mergeCell ref="CN48:CQ48"/>
    <mergeCell ref="AU49:BN50"/>
    <mergeCell ref="AQ50:AS50"/>
    <mergeCell ref="AU47:BN48"/>
    <mergeCell ref="AQ48:AS48"/>
    <mergeCell ref="AU63:BN64"/>
    <mergeCell ref="CH92:CL92"/>
    <mergeCell ref="BG85:BJ85"/>
    <mergeCell ref="AH83:AT83"/>
    <mergeCell ref="BK82:BM82"/>
    <mergeCell ref="AH81:AT82"/>
    <mergeCell ref="AH87:AT87"/>
    <mergeCell ref="AH77:AT77"/>
    <mergeCell ref="AQ66:AS66"/>
    <mergeCell ref="AU73:BN74"/>
    <mergeCell ref="CK77:CO77"/>
    <mergeCell ref="AU53:BN54"/>
    <mergeCell ref="AU59:BN60"/>
    <mergeCell ref="A20:D22"/>
    <mergeCell ref="E20:H22"/>
    <mergeCell ref="S20:CQ20"/>
    <mergeCell ref="P21:AN21"/>
    <mergeCell ref="AV21:BU21"/>
    <mergeCell ref="AU43:BN44"/>
    <mergeCell ref="AU40:BN42"/>
    <mergeCell ref="AU45:BN46"/>
    <mergeCell ref="AU38:BN39"/>
    <mergeCell ref="AQ39:AS39"/>
    <mergeCell ref="AQ44:AS44"/>
    <mergeCell ref="A23:B27"/>
    <mergeCell ref="G23:H27"/>
    <mergeCell ref="U28:W28"/>
    <mergeCell ref="AQ46:AS46"/>
    <mergeCell ref="C23:D27"/>
    <mergeCell ref="E23:F27"/>
    <mergeCell ref="AU32:BN33"/>
    <mergeCell ref="AQ42:AS42"/>
    <mergeCell ref="AQ33:AS33"/>
    <mergeCell ref="CE35:CG35"/>
    <mergeCell ref="AU36:BN37"/>
    <mergeCell ref="AQ37:AS37"/>
    <mergeCell ref="AU34:BN35"/>
    <mergeCell ref="AQ35:AS35"/>
    <mergeCell ref="AW28:AY28"/>
    <mergeCell ref="AG31:AK31"/>
    <mergeCell ref="AU30:BN31"/>
    <mergeCell ref="AU29:BN29"/>
    <mergeCell ref="AQ31:AS31"/>
    <mergeCell ref="A29:AT29"/>
    <mergeCell ref="P31:AD31"/>
    <mergeCell ref="X28:Z28"/>
    <mergeCell ref="AZ28:BB28"/>
    <mergeCell ref="BS23:CQ23"/>
    <mergeCell ref="BO24:BQ24"/>
    <mergeCell ref="BO26:BQ26"/>
    <mergeCell ref="BS26:CQ26"/>
    <mergeCell ref="BO25:BQ25"/>
    <mergeCell ref="CJ28:CL28"/>
    <mergeCell ref="CG28:CI28"/>
    <mergeCell ref="BS25:CQ25"/>
    <mergeCell ref="CG18:CP18"/>
    <mergeCell ref="CG14:CP14"/>
    <mergeCell ref="BS24:CQ24"/>
    <mergeCell ref="P15:BA15"/>
    <mergeCell ref="AQ14:AZ14"/>
    <mergeCell ref="CC16:CP16"/>
    <mergeCell ref="Q16:AC16"/>
    <mergeCell ref="AH16:AT16"/>
    <mergeCell ref="CC21:CQ21"/>
    <mergeCell ref="BO23:BQ23"/>
    <mergeCell ref="BW2:CQ2"/>
    <mergeCell ref="BZ4:CA4"/>
    <mergeCell ref="CB4:CC4"/>
    <mergeCell ref="CD4:CE4"/>
    <mergeCell ref="CF4:CG4"/>
    <mergeCell ref="U9:X9"/>
    <mergeCell ref="BW6:CQ6"/>
    <mergeCell ref="AP7:AQ7"/>
    <mergeCell ref="AR7:AS7"/>
    <mergeCell ref="BW5:CQ5"/>
    <mergeCell ref="A13:D19"/>
    <mergeCell ref="E13:H19"/>
    <mergeCell ref="R14:AP14"/>
    <mergeCell ref="BI16:BU16"/>
    <mergeCell ref="AZ16:BC16"/>
    <mergeCell ref="BJ14:CF14"/>
    <mergeCell ref="A12:CQ12"/>
    <mergeCell ref="BF15:CP15"/>
    <mergeCell ref="U18:CB18"/>
    <mergeCell ref="AP5:AQ5"/>
    <mergeCell ref="AR5:AS5"/>
    <mergeCell ref="CN4:CO4"/>
    <mergeCell ref="CP4:CQ4"/>
    <mergeCell ref="N5:AM5"/>
    <mergeCell ref="AN5:AO5"/>
    <mergeCell ref="CH4:CI4"/>
    <mergeCell ref="CJ4:CK4"/>
    <mergeCell ref="CL4:CM4"/>
    <mergeCell ref="AT5:AU5"/>
    <mergeCell ref="Y9:AB9"/>
    <mergeCell ref="Y7:AM7"/>
    <mergeCell ref="AN7:AO7"/>
    <mergeCell ref="AC9:AD9"/>
    <mergeCell ref="AT7:AU7"/>
    <mergeCell ref="CK11:CM11"/>
    <mergeCell ref="CK9:CM9"/>
  </mergeCells>
  <phoneticPr fontId="65" type="noConversion"/>
  <dataValidations disablePrompts="1" count="1">
    <dataValidation type="list" allowBlank="1" showInputMessage="1" showErrorMessage="1" errorTitle="ΟΔΗΓΟΣ ΕΦΑΡΜΟΓΗΣ" error="Προσοχή !!! Δεν έχετε εισάγει σωστά στοχεία." promptTitle="ΟΔΗΓΟΣ ΕΦΑΡΜΟΓΗΣ" prompt="Επιλέξτε από την λίστα τιμές (ΝΑΙ ή ΟΧΙ)" sqref="AB54:AE54">
      <formula1>$AF$54:$AF$55</formula1>
    </dataValidation>
  </dataValidations>
  <pageMargins left="0.23" right="0.31" top="0.41" bottom="0.47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167"/>
  <sheetViews>
    <sheetView workbookViewId="0">
      <selection activeCell="CE28" sqref="CE28:CQ29"/>
    </sheetView>
  </sheetViews>
  <sheetFormatPr defaultColWidth="1.42578125" defaultRowHeight="12.75"/>
  <cols>
    <col min="1" max="69" width="1.42578125" style="422" customWidth="1"/>
    <col min="70" max="95" width="1.42578125" style="509" customWidth="1"/>
    <col min="96" max="16384" width="1.42578125" style="422"/>
  </cols>
  <sheetData>
    <row r="1" spans="1:95" ht="18" customHeight="1">
      <c r="A1" s="728" t="s">
        <v>531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728"/>
      <c r="AO1" s="728"/>
      <c r="AP1" s="728"/>
      <c r="AQ1" s="728"/>
      <c r="AR1" s="728"/>
      <c r="AS1" s="728"/>
      <c r="AT1" s="728"/>
      <c r="AU1" s="728"/>
      <c r="AV1" s="728"/>
      <c r="AW1" s="728"/>
      <c r="AX1" s="728"/>
      <c r="AY1" s="728"/>
      <c r="AZ1" s="728"/>
      <c r="BA1" s="728"/>
      <c r="BB1" s="728"/>
      <c r="BC1" s="728"/>
      <c r="BD1" s="728"/>
      <c r="BE1" s="728"/>
      <c r="BF1" s="728"/>
      <c r="BG1" s="728"/>
      <c r="BH1" s="728"/>
      <c r="BI1" s="728"/>
      <c r="BJ1" s="728"/>
      <c r="BK1" s="728"/>
      <c r="BL1" s="728"/>
      <c r="BM1" s="728"/>
      <c r="BN1" s="728"/>
      <c r="BO1" s="728"/>
      <c r="BP1" s="728"/>
      <c r="BQ1" s="728"/>
      <c r="BR1" s="728"/>
      <c r="BS1" s="728"/>
      <c r="BT1" s="728"/>
      <c r="BU1" s="728"/>
      <c r="BV1" s="728"/>
      <c r="BW1" s="728"/>
      <c r="BX1" s="728"/>
      <c r="BY1" s="728"/>
      <c r="BZ1" s="728"/>
      <c r="CA1" s="728"/>
      <c r="CB1" s="728"/>
      <c r="CC1" s="728"/>
      <c r="CD1" s="729"/>
      <c r="CE1" s="722" t="s">
        <v>532</v>
      </c>
      <c r="CF1" s="723"/>
      <c r="CG1" s="723"/>
      <c r="CH1" s="723"/>
      <c r="CI1" s="723"/>
      <c r="CJ1" s="723"/>
      <c r="CK1" s="723"/>
      <c r="CL1" s="723"/>
      <c r="CM1" s="723"/>
      <c r="CN1" s="723"/>
      <c r="CO1" s="723"/>
      <c r="CP1" s="723"/>
      <c r="CQ1" s="724"/>
    </row>
    <row r="2" spans="1:95" ht="3" customHeight="1">
      <c r="A2" s="459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9"/>
      <c r="CE2" s="725">
        <v>9710625.7000000011</v>
      </c>
      <c r="CF2" s="674"/>
      <c r="CG2" s="674"/>
      <c r="CH2" s="674"/>
      <c r="CI2" s="674"/>
      <c r="CJ2" s="674"/>
      <c r="CK2" s="674"/>
      <c r="CL2" s="674"/>
      <c r="CM2" s="674"/>
      <c r="CN2" s="674"/>
      <c r="CO2" s="674"/>
      <c r="CP2" s="674"/>
      <c r="CQ2" s="675"/>
    </row>
    <row r="3" spans="1:95">
      <c r="A3" s="46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 t="s">
        <v>533</v>
      </c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698"/>
      <c r="AW3" s="698"/>
      <c r="AX3" s="698"/>
      <c r="AY3" s="698"/>
      <c r="AZ3" s="698"/>
      <c r="BA3" s="698"/>
      <c r="BB3" s="698"/>
      <c r="BC3" s="698"/>
      <c r="BD3" s="698"/>
      <c r="BE3" s="698"/>
      <c r="BF3" s="698"/>
      <c r="BG3" s="698"/>
      <c r="BH3" s="698"/>
      <c r="BI3" s="698"/>
      <c r="BJ3" s="698"/>
      <c r="BK3" s="698"/>
      <c r="BL3" s="698"/>
      <c r="BM3" s="698"/>
      <c r="BN3" s="428" t="s">
        <v>534</v>
      </c>
      <c r="BO3" s="428"/>
      <c r="BP3" s="428"/>
      <c r="BQ3" s="428"/>
      <c r="BR3" s="490"/>
      <c r="BS3" s="490"/>
      <c r="BT3" s="490"/>
      <c r="BU3" s="490"/>
      <c r="BV3" s="739" t="s">
        <v>535</v>
      </c>
      <c r="BW3" s="740"/>
      <c r="BX3" s="740"/>
      <c r="BY3" s="741"/>
      <c r="BZ3" s="490"/>
      <c r="CA3" s="490"/>
      <c r="CB3" s="490"/>
      <c r="CC3" s="490"/>
      <c r="CD3" s="491"/>
      <c r="CE3" s="726"/>
      <c r="CF3" s="698"/>
      <c r="CG3" s="698"/>
      <c r="CH3" s="698"/>
      <c r="CI3" s="698"/>
      <c r="CJ3" s="698"/>
      <c r="CK3" s="698"/>
      <c r="CL3" s="698"/>
      <c r="CM3" s="698"/>
      <c r="CN3" s="698"/>
      <c r="CO3" s="698"/>
      <c r="CP3" s="698"/>
      <c r="CQ3" s="699"/>
    </row>
    <row r="4" spans="1:95" ht="3" customHeight="1">
      <c r="A4" s="46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28"/>
      <c r="BO4" s="428"/>
      <c r="BP4" s="428"/>
      <c r="BQ4" s="428"/>
      <c r="BR4" s="490"/>
      <c r="BS4" s="490"/>
      <c r="BT4" s="490"/>
      <c r="BU4" s="490"/>
      <c r="BV4" s="742"/>
      <c r="BW4" s="743"/>
      <c r="BX4" s="743"/>
      <c r="BY4" s="744"/>
      <c r="BZ4" s="490"/>
      <c r="CA4" s="490"/>
      <c r="CB4" s="490"/>
      <c r="CC4" s="490"/>
      <c r="CD4" s="491"/>
      <c r="CE4" s="727"/>
      <c r="CF4" s="676"/>
      <c r="CG4" s="676"/>
      <c r="CH4" s="676"/>
      <c r="CI4" s="676"/>
      <c r="CJ4" s="676"/>
      <c r="CK4" s="676"/>
      <c r="CL4" s="676"/>
      <c r="CM4" s="676"/>
      <c r="CN4" s="676"/>
      <c r="CO4" s="676"/>
      <c r="CP4" s="676"/>
      <c r="CQ4" s="677"/>
    </row>
    <row r="5" spans="1:95" ht="3" customHeight="1">
      <c r="A5" s="46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1"/>
      <c r="CE5" s="725">
        <f ca="1">+IΣΟΛ.11!H60</f>
        <v>6698.9999999999991</v>
      </c>
      <c r="CF5" s="674"/>
      <c r="CG5" s="674"/>
      <c r="CH5" s="674"/>
      <c r="CI5" s="674"/>
      <c r="CJ5" s="674"/>
      <c r="CK5" s="674"/>
      <c r="CL5" s="674"/>
      <c r="CM5" s="674"/>
      <c r="CN5" s="674"/>
      <c r="CO5" s="674"/>
      <c r="CP5" s="674"/>
      <c r="CQ5" s="675"/>
    </row>
    <row r="6" spans="1:95">
      <c r="A6" s="468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 t="s">
        <v>536</v>
      </c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H6" s="452"/>
      <c r="BI6" s="452"/>
      <c r="BJ6" s="452"/>
      <c r="BK6" s="452"/>
      <c r="BL6" s="452"/>
      <c r="BM6" s="452"/>
      <c r="BN6" s="452"/>
      <c r="BO6" s="452"/>
      <c r="BP6" s="452"/>
      <c r="BQ6" s="452"/>
      <c r="BR6" s="492"/>
      <c r="BS6" s="492"/>
      <c r="BT6" s="492"/>
      <c r="BU6" s="490"/>
      <c r="BV6" s="739" t="s">
        <v>537</v>
      </c>
      <c r="BW6" s="740"/>
      <c r="BX6" s="740"/>
      <c r="BY6" s="741"/>
      <c r="BZ6" s="490"/>
      <c r="CA6" s="490"/>
      <c r="CB6" s="490"/>
      <c r="CC6" s="490"/>
      <c r="CD6" s="491"/>
      <c r="CE6" s="726"/>
      <c r="CF6" s="698"/>
      <c r="CG6" s="698"/>
      <c r="CH6" s="698"/>
      <c r="CI6" s="698"/>
      <c r="CJ6" s="698"/>
      <c r="CK6" s="698"/>
      <c r="CL6" s="698"/>
      <c r="CM6" s="698"/>
      <c r="CN6" s="698"/>
      <c r="CO6" s="698"/>
      <c r="CP6" s="698"/>
      <c r="CQ6" s="699"/>
    </row>
    <row r="7" spans="1:95" ht="3" customHeight="1">
      <c r="A7" s="468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90"/>
      <c r="BS7" s="490"/>
      <c r="BT7" s="490"/>
      <c r="BU7" s="490"/>
      <c r="BV7" s="742"/>
      <c r="BW7" s="743"/>
      <c r="BX7" s="743"/>
      <c r="BY7" s="744"/>
      <c r="BZ7" s="490"/>
      <c r="CA7" s="490"/>
      <c r="CB7" s="490"/>
      <c r="CC7" s="490"/>
      <c r="CD7" s="491"/>
      <c r="CE7" s="727"/>
      <c r="CF7" s="676"/>
      <c r="CG7" s="676"/>
      <c r="CH7" s="676"/>
      <c r="CI7" s="676"/>
      <c r="CJ7" s="676"/>
      <c r="CK7" s="676"/>
      <c r="CL7" s="676"/>
      <c r="CM7" s="676"/>
      <c r="CN7" s="676"/>
      <c r="CO7" s="676"/>
      <c r="CP7" s="676"/>
      <c r="CQ7" s="677"/>
    </row>
    <row r="8" spans="1:95" ht="3" customHeight="1">
      <c r="A8" s="468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1"/>
      <c r="CE8" s="730"/>
      <c r="CF8" s="731"/>
      <c r="CG8" s="731"/>
      <c r="CH8" s="731"/>
      <c r="CI8" s="731"/>
      <c r="CJ8" s="731"/>
      <c r="CK8" s="731"/>
      <c r="CL8" s="731"/>
      <c r="CM8" s="731"/>
      <c r="CN8" s="731"/>
      <c r="CO8" s="731"/>
      <c r="CP8" s="731"/>
      <c r="CQ8" s="732"/>
    </row>
    <row r="9" spans="1:95">
      <c r="A9" s="468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 t="s">
        <v>538</v>
      </c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452"/>
      <c r="BH9" s="452"/>
      <c r="BI9" s="452"/>
      <c r="BJ9" s="452"/>
      <c r="BK9" s="452"/>
      <c r="BL9" s="452"/>
      <c r="BM9" s="452"/>
      <c r="BN9" s="452"/>
      <c r="BO9" s="452"/>
      <c r="BP9" s="452"/>
      <c r="BQ9" s="452"/>
      <c r="BR9" s="492"/>
      <c r="BS9" s="492"/>
      <c r="BT9" s="492"/>
      <c r="BU9" s="490"/>
      <c r="BV9" s="739" t="s">
        <v>539</v>
      </c>
      <c r="BW9" s="740"/>
      <c r="BX9" s="740"/>
      <c r="BY9" s="741"/>
      <c r="BZ9" s="490"/>
      <c r="CA9" s="490"/>
      <c r="CB9" s="490"/>
      <c r="CC9" s="490"/>
      <c r="CD9" s="491"/>
      <c r="CE9" s="733"/>
      <c r="CF9" s="734"/>
      <c r="CG9" s="734"/>
      <c r="CH9" s="734"/>
      <c r="CI9" s="734"/>
      <c r="CJ9" s="734"/>
      <c r="CK9" s="734"/>
      <c r="CL9" s="734"/>
      <c r="CM9" s="734"/>
      <c r="CN9" s="734"/>
      <c r="CO9" s="734"/>
      <c r="CP9" s="734"/>
      <c r="CQ9" s="735"/>
    </row>
    <row r="10" spans="1:95" ht="3" customHeight="1">
      <c r="A10" s="468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8"/>
      <c r="BH10" s="428"/>
      <c r="BI10" s="428"/>
      <c r="BJ10" s="428"/>
      <c r="BK10" s="428"/>
      <c r="BL10" s="428"/>
      <c r="BM10" s="428"/>
      <c r="BN10" s="428"/>
      <c r="BO10" s="428"/>
      <c r="BP10" s="428"/>
      <c r="BQ10" s="428"/>
      <c r="BR10" s="490"/>
      <c r="BS10" s="490"/>
      <c r="BT10" s="490"/>
      <c r="BU10" s="490"/>
      <c r="BV10" s="742"/>
      <c r="BW10" s="743"/>
      <c r="BX10" s="743"/>
      <c r="BY10" s="744"/>
      <c r="BZ10" s="490"/>
      <c r="CA10" s="490"/>
      <c r="CB10" s="490"/>
      <c r="CC10" s="490"/>
      <c r="CD10" s="491"/>
      <c r="CE10" s="733"/>
      <c r="CF10" s="734"/>
      <c r="CG10" s="734"/>
      <c r="CH10" s="734"/>
      <c r="CI10" s="734"/>
      <c r="CJ10" s="734"/>
      <c r="CK10" s="734"/>
      <c r="CL10" s="734"/>
      <c r="CM10" s="734"/>
      <c r="CN10" s="734"/>
      <c r="CO10" s="734"/>
      <c r="CP10" s="734"/>
      <c r="CQ10" s="735"/>
    </row>
    <row r="11" spans="1:95" ht="3" customHeight="1">
      <c r="A11" s="468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4"/>
      <c r="CE11" s="736"/>
      <c r="CF11" s="737"/>
      <c r="CG11" s="737"/>
      <c r="CH11" s="737"/>
      <c r="CI11" s="737"/>
      <c r="CJ11" s="737"/>
      <c r="CK11" s="737"/>
      <c r="CL11" s="737"/>
      <c r="CM11" s="737"/>
      <c r="CN11" s="737"/>
      <c r="CO11" s="737"/>
      <c r="CP11" s="737"/>
      <c r="CQ11" s="738"/>
    </row>
    <row r="12" spans="1:95" ht="2.25" customHeight="1">
      <c r="A12" s="468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725">
        <v>600</v>
      </c>
      <c r="BS12" s="674"/>
      <c r="BT12" s="674"/>
      <c r="BU12" s="674"/>
      <c r="BV12" s="674"/>
      <c r="BW12" s="674"/>
      <c r="BX12" s="674"/>
      <c r="BY12" s="674"/>
      <c r="BZ12" s="674"/>
      <c r="CA12" s="674"/>
      <c r="CB12" s="674"/>
      <c r="CC12" s="674"/>
      <c r="CD12" s="674"/>
      <c r="CE12" s="495"/>
      <c r="CF12" s="488"/>
      <c r="CG12" s="488"/>
      <c r="CH12" s="488"/>
      <c r="CI12" s="488"/>
      <c r="CJ12" s="488"/>
      <c r="CK12" s="488"/>
      <c r="CL12" s="488"/>
      <c r="CM12" s="488"/>
      <c r="CN12" s="488"/>
      <c r="CO12" s="488"/>
      <c r="CP12" s="488"/>
      <c r="CQ12" s="489"/>
    </row>
    <row r="13" spans="1:95" ht="16.5" customHeight="1">
      <c r="A13" s="468"/>
      <c r="B13" s="496" t="s">
        <v>540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 t="s">
        <v>541</v>
      </c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28"/>
      <c r="BM13" s="745" t="s">
        <v>542</v>
      </c>
      <c r="BN13" s="746"/>
      <c r="BO13" s="746"/>
      <c r="BP13" s="747"/>
      <c r="BQ13" s="428"/>
      <c r="BR13" s="727"/>
      <c r="BS13" s="676"/>
      <c r="BT13" s="676"/>
      <c r="BU13" s="676"/>
      <c r="BV13" s="676"/>
      <c r="BW13" s="676"/>
      <c r="BX13" s="676"/>
      <c r="BY13" s="676"/>
      <c r="BZ13" s="676"/>
      <c r="CA13" s="676"/>
      <c r="CB13" s="676"/>
      <c r="CC13" s="676"/>
      <c r="CD13" s="676"/>
      <c r="CE13" s="497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1"/>
    </row>
    <row r="14" spans="1:95" ht="3" customHeight="1">
      <c r="A14" s="468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/>
      <c r="AX14" s="428"/>
      <c r="AY14" s="428"/>
      <c r="AZ14" s="428"/>
      <c r="BA14" s="428"/>
      <c r="BB14" s="428"/>
      <c r="BC14" s="428"/>
      <c r="BD14" s="428"/>
      <c r="BE14" s="428"/>
      <c r="BF14" s="428"/>
      <c r="BG14" s="428"/>
      <c r="BH14" s="428"/>
      <c r="BI14" s="428"/>
      <c r="BJ14" s="428"/>
      <c r="BK14" s="428"/>
      <c r="BL14" s="428"/>
      <c r="BM14" s="428"/>
      <c r="BN14" s="428"/>
      <c r="BO14" s="428"/>
      <c r="BP14" s="428"/>
      <c r="BQ14" s="428"/>
      <c r="BR14" s="725">
        <v>0</v>
      </c>
      <c r="BS14" s="674"/>
      <c r="BT14" s="674"/>
      <c r="BU14" s="674"/>
      <c r="BV14" s="674"/>
      <c r="BW14" s="674"/>
      <c r="BX14" s="674"/>
      <c r="BY14" s="674"/>
      <c r="BZ14" s="674"/>
      <c r="CA14" s="674"/>
      <c r="CB14" s="674"/>
      <c r="CC14" s="674"/>
      <c r="CD14" s="674"/>
      <c r="CE14" s="497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1"/>
    </row>
    <row r="15" spans="1:95" ht="15.75" customHeight="1">
      <c r="A15" s="468"/>
      <c r="B15" s="496" t="s">
        <v>543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 t="s">
        <v>544</v>
      </c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28"/>
      <c r="BM15" s="745" t="s">
        <v>545</v>
      </c>
      <c r="BN15" s="746"/>
      <c r="BO15" s="746"/>
      <c r="BP15" s="747"/>
      <c r="BQ15" s="428"/>
      <c r="BR15" s="727"/>
      <c r="BS15" s="676"/>
      <c r="BT15" s="676"/>
      <c r="BU15" s="676"/>
      <c r="BV15" s="676"/>
      <c r="BW15" s="676"/>
      <c r="BX15" s="676"/>
      <c r="BY15" s="676"/>
      <c r="BZ15" s="676"/>
      <c r="CA15" s="676"/>
      <c r="CB15" s="676"/>
      <c r="CC15" s="676"/>
      <c r="CD15" s="676"/>
      <c r="CE15" s="497"/>
      <c r="CF15" s="490"/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1"/>
    </row>
    <row r="16" spans="1:95" ht="3" customHeight="1">
      <c r="A16" s="468"/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725">
        <v>412.14000000000004</v>
      </c>
      <c r="BS16" s="674"/>
      <c r="BT16" s="674"/>
      <c r="BU16" s="674"/>
      <c r="BV16" s="674"/>
      <c r="BW16" s="674"/>
      <c r="BX16" s="674"/>
      <c r="BY16" s="674"/>
      <c r="BZ16" s="674"/>
      <c r="CA16" s="674"/>
      <c r="CB16" s="674"/>
      <c r="CC16" s="674"/>
      <c r="CD16" s="674"/>
      <c r="CE16" s="497"/>
      <c r="CF16" s="490"/>
      <c r="CG16" s="490"/>
      <c r="CH16" s="490"/>
      <c r="CI16" s="490"/>
      <c r="CJ16" s="490"/>
      <c r="CK16" s="490"/>
      <c r="CL16" s="490"/>
      <c r="CM16" s="490"/>
      <c r="CN16" s="490"/>
      <c r="CO16" s="490"/>
      <c r="CP16" s="490"/>
      <c r="CQ16" s="491"/>
    </row>
    <row r="17" spans="1:95" ht="15.75" customHeight="1">
      <c r="A17" s="468"/>
      <c r="B17" s="496" t="s">
        <v>546</v>
      </c>
      <c r="C17" s="496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 t="s">
        <v>547</v>
      </c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  <c r="BF17" s="452"/>
      <c r="BG17" s="452"/>
      <c r="BH17" s="452"/>
      <c r="BI17" s="452"/>
      <c r="BJ17" s="452"/>
      <c r="BK17" s="452"/>
      <c r="BL17" s="428"/>
      <c r="BM17" s="745" t="s">
        <v>548</v>
      </c>
      <c r="BN17" s="746"/>
      <c r="BO17" s="746"/>
      <c r="BP17" s="747"/>
      <c r="BQ17" s="428"/>
      <c r="BR17" s="727"/>
      <c r="BS17" s="676"/>
      <c r="BT17" s="676"/>
      <c r="BU17" s="676"/>
      <c r="BV17" s="676"/>
      <c r="BW17" s="676"/>
      <c r="BX17" s="676"/>
      <c r="BY17" s="676"/>
      <c r="BZ17" s="676"/>
      <c r="CA17" s="676"/>
      <c r="CB17" s="676"/>
      <c r="CC17" s="676"/>
      <c r="CD17" s="676"/>
      <c r="CE17" s="497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1"/>
    </row>
    <row r="18" spans="1:95" ht="3" customHeight="1">
      <c r="A18" s="468"/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725">
        <v>32091.11</v>
      </c>
      <c r="BS18" s="674"/>
      <c r="BT18" s="674"/>
      <c r="BU18" s="674"/>
      <c r="BV18" s="674"/>
      <c r="BW18" s="674"/>
      <c r="BX18" s="674"/>
      <c r="BY18" s="674"/>
      <c r="BZ18" s="674"/>
      <c r="CA18" s="674"/>
      <c r="CB18" s="674"/>
      <c r="CC18" s="674"/>
      <c r="CD18" s="674"/>
      <c r="CE18" s="497"/>
      <c r="CF18" s="490"/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1"/>
    </row>
    <row r="19" spans="1:95" ht="15.75" customHeight="1">
      <c r="A19" s="468"/>
      <c r="B19" s="496" t="s">
        <v>549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 t="s">
        <v>550</v>
      </c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28"/>
      <c r="BM19" s="745" t="s">
        <v>551</v>
      </c>
      <c r="BN19" s="746"/>
      <c r="BO19" s="746"/>
      <c r="BP19" s="747"/>
      <c r="BQ19" s="428"/>
      <c r="BR19" s="727"/>
      <c r="BS19" s="676"/>
      <c r="BT19" s="676"/>
      <c r="BU19" s="676"/>
      <c r="BV19" s="676"/>
      <c r="BW19" s="676"/>
      <c r="BX19" s="676"/>
      <c r="BY19" s="676"/>
      <c r="BZ19" s="676"/>
      <c r="CA19" s="676"/>
      <c r="CB19" s="676"/>
      <c r="CC19" s="676"/>
      <c r="CD19" s="676"/>
      <c r="CE19" s="497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1"/>
    </row>
    <row r="20" spans="1:95" ht="3" customHeight="1">
      <c r="A20" s="4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8"/>
      <c r="BR20" s="725">
        <v>47241.33</v>
      </c>
      <c r="BS20" s="674"/>
      <c r="BT20" s="674"/>
      <c r="BU20" s="674"/>
      <c r="BV20" s="674"/>
      <c r="BW20" s="674"/>
      <c r="BX20" s="674"/>
      <c r="BY20" s="674"/>
      <c r="BZ20" s="674"/>
      <c r="CA20" s="674"/>
      <c r="CB20" s="674"/>
      <c r="CC20" s="674"/>
      <c r="CD20" s="674"/>
      <c r="CE20" s="497"/>
      <c r="CF20" s="490"/>
      <c r="CG20" s="490"/>
      <c r="CH20" s="490"/>
      <c r="CI20" s="490"/>
      <c r="CJ20" s="490"/>
      <c r="CK20" s="490"/>
      <c r="CL20" s="490"/>
      <c r="CM20" s="490"/>
      <c r="CN20" s="490"/>
      <c r="CO20" s="490"/>
      <c r="CP20" s="490"/>
      <c r="CQ20" s="491"/>
    </row>
    <row r="21" spans="1:95" ht="15.75" customHeight="1">
      <c r="A21" s="468"/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 t="s">
        <v>552</v>
      </c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28"/>
      <c r="BM21" s="745" t="s">
        <v>553</v>
      </c>
      <c r="BN21" s="746"/>
      <c r="BO21" s="746"/>
      <c r="BP21" s="747"/>
      <c r="BQ21" s="428"/>
      <c r="BR21" s="727"/>
      <c r="BS21" s="676"/>
      <c r="BT21" s="676"/>
      <c r="BU21" s="676"/>
      <c r="BV21" s="676"/>
      <c r="BW21" s="676"/>
      <c r="BX21" s="676"/>
      <c r="BY21" s="676"/>
      <c r="BZ21" s="676"/>
      <c r="CA21" s="676"/>
      <c r="CB21" s="676"/>
      <c r="CC21" s="676"/>
      <c r="CD21" s="676"/>
      <c r="CE21" s="497"/>
      <c r="CF21" s="490"/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  <c r="CQ21" s="491"/>
    </row>
    <row r="22" spans="1:95" ht="18" customHeight="1">
      <c r="A22" s="468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 t="s">
        <v>554</v>
      </c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428"/>
      <c r="BM22" s="428"/>
      <c r="BN22" s="428"/>
      <c r="BO22" s="428"/>
      <c r="BP22" s="428"/>
      <c r="BQ22" s="428"/>
      <c r="BR22" s="682"/>
      <c r="BS22" s="683"/>
      <c r="BT22" s="683"/>
      <c r="BU22" s="683"/>
      <c r="BV22" s="683"/>
      <c r="BW22" s="683"/>
      <c r="BX22" s="683"/>
      <c r="BY22" s="683"/>
      <c r="BZ22" s="683"/>
      <c r="CA22" s="683"/>
      <c r="CB22" s="683"/>
      <c r="CC22" s="683"/>
      <c r="CD22" s="683"/>
      <c r="CE22" s="497"/>
      <c r="CF22" s="490"/>
      <c r="CG22" s="490"/>
      <c r="CH22" s="490"/>
      <c r="CI22" s="490"/>
      <c r="CJ22" s="490"/>
      <c r="CK22" s="490"/>
      <c r="CL22" s="490"/>
      <c r="CM22" s="490"/>
      <c r="CN22" s="490"/>
      <c r="CO22" s="490"/>
      <c r="CP22" s="490"/>
      <c r="CQ22" s="491"/>
    </row>
    <row r="23" spans="1:95" ht="3" customHeight="1">
      <c r="A23" s="468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28"/>
      <c r="BP23" s="428"/>
      <c r="BQ23" s="428"/>
      <c r="BR23" s="725">
        <v>90.44</v>
      </c>
      <c r="BS23" s="674"/>
      <c r="BT23" s="674"/>
      <c r="BU23" s="674"/>
      <c r="BV23" s="674"/>
      <c r="BW23" s="674"/>
      <c r="BX23" s="674"/>
      <c r="BY23" s="674"/>
      <c r="BZ23" s="674"/>
      <c r="CA23" s="674"/>
      <c r="CB23" s="674"/>
      <c r="CC23" s="674"/>
      <c r="CD23" s="674"/>
      <c r="CE23" s="497"/>
      <c r="CF23" s="490"/>
      <c r="CG23" s="490"/>
      <c r="CH23" s="490"/>
      <c r="CI23" s="490"/>
      <c r="CJ23" s="490"/>
      <c r="CK23" s="490"/>
      <c r="CL23" s="490"/>
      <c r="CM23" s="490"/>
      <c r="CN23" s="490"/>
      <c r="CO23" s="490"/>
      <c r="CP23" s="490"/>
      <c r="CQ23" s="491"/>
    </row>
    <row r="24" spans="1:95" ht="15.75" customHeight="1">
      <c r="A24" s="46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 t="s">
        <v>555</v>
      </c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28"/>
      <c r="BM24" s="745" t="s">
        <v>556</v>
      </c>
      <c r="BN24" s="746"/>
      <c r="BO24" s="746"/>
      <c r="BP24" s="747"/>
      <c r="BQ24" s="428"/>
      <c r="BR24" s="727"/>
      <c r="BS24" s="676"/>
      <c r="BT24" s="676"/>
      <c r="BU24" s="676"/>
      <c r="BV24" s="676"/>
      <c r="BW24" s="676"/>
      <c r="BX24" s="676"/>
      <c r="BY24" s="676"/>
      <c r="BZ24" s="676"/>
      <c r="CA24" s="676"/>
      <c r="CB24" s="676"/>
      <c r="CC24" s="676"/>
      <c r="CD24" s="676"/>
      <c r="CE24" s="497"/>
      <c r="CF24" s="490"/>
      <c r="CG24" s="490"/>
      <c r="CH24" s="490"/>
      <c r="CI24" s="490"/>
      <c r="CJ24" s="490"/>
      <c r="CK24" s="490"/>
      <c r="CL24" s="490"/>
      <c r="CM24" s="490"/>
      <c r="CN24" s="490"/>
      <c r="CO24" s="490"/>
      <c r="CP24" s="490"/>
      <c r="CQ24" s="491"/>
    </row>
    <row r="25" spans="1:95" ht="3" customHeight="1">
      <c r="A25" s="46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428"/>
      <c r="BQ25" s="428"/>
      <c r="BR25" s="725"/>
      <c r="BS25" s="674"/>
      <c r="BT25" s="674"/>
      <c r="BU25" s="674"/>
      <c r="BV25" s="674"/>
      <c r="BW25" s="674"/>
      <c r="BX25" s="674"/>
      <c r="BY25" s="674"/>
      <c r="BZ25" s="674"/>
      <c r="CA25" s="674"/>
      <c r="CB25" s="674"/>
      <c r="CC25" s="674"/>
      <c r="CD25" s="675"/>
      <c r="CE25" s="497"/>
      <c r="CF25" s="490"/>
      <c r="CG25" s="490"/>
      <c r="CH25" s="490"/>
      <c r="CI25" s="490"/>
      <c r="CJ25" s="490"/>
      <c r="CK25" s="490"/>
      <c r="CL25" s="490"/>
      <c r="CM25" s="490"/>
      <c r="CN25" s="490"/>
      <c r="CO25" s="490"/>
      <c r="CP25" s="490"/>
      <c r="CQ25" s="491"/>
    </row>
    <row r="26" spans="1:95" ht="15.75" customHeight="1">
      <c r="A26" s="468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 t="s">
        <v>557</v>
      </c>
      <c r="P26" s="428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28"/>
      <c r="BM26" s="745" t="s">
        <v>558</v>
      </c>
      <c r="BN26" s="746"/>
      <c r="BO26" s="746"/>
      <c r="BP26" s="747"/>
      <c r="BQ26" s="428"/>
      <c r="BR26" s="726"/>
      <c r="BS26" s="698"/>
      <c r="BT26" s="698"/>
      <c r="BU26" s="698"/>
      <c r="BV26" s="698"/>
      <c r="BW26" s="698"/>
      <c r="BX26" s="698"/>
      <c r="BY26" s="698"/>
      <c r="BZ26" s="698"/>
      <c r="CA26" s="698"/>
      <c r="CB26" s="698"/>
      <c r="CC26" s="698"/>
      <c r="CD26" s="699"/>
      <c r="CE26" s="748">
        <f>SUM(BR12:CD24)</f>
        <v>80435.02</v>
      </c>
      <c r="CF26" s="749"/>
      <c r="CG26" s="749"/>
      <c r="CH26" s="749"/>
      <c r="CI26" s="749"/>
      <c r="CJ26" s="749"/>
      <c r="CK26" s="749"/>
      <c r="CL26" s="749"/>
      <c r="CM26" s="749"/>
      <c r="CN26" s="749"/>
      <c r="CO26" s="749"/>
      <c r="CP26" s="749"/>
      <c r="CQ26" s="750"/>
    </row>
    <row r="27" spans="1:95" ht="2.25" customHeight="1">
      <c r="A27" s="468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727"/>
      <c r="BS27" s="676"/>
      <c r="BT27" s="676"/>
      <c r="BU27" s="676"/>
      <c r="BV27" s="676"/>
      <c r="BW27" s="676"/>
      <c r="BX27" s="676"/>
      <c r="BY27" s="676"/>
      <c r="BZ27" s="676"/>
      <c r="CA27" s="676"/>
      <c r="CB27" s="676"/>
      <c r="CC27" s="676"/>
      <c r="CD27" s="677"/>
      <c r="CE27" s="498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500"/>
    </row>
    <row r="28" spans="1:95" ht="3" customHeight="1">
      <c r="A28" s="468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8"/>
      <c r="AT28" s="428"/>
      <c r="AU28" s="428"/>
      <c r="AV28" s="428"/>
      <c r="AW28" s="428"/>
      <c r="AX28" s="428"/>
      <c r="AY28" s="428"/>
      <c r="AZ28" s="428"/>
      <c r="BA28" s="428"/>
      <c r="BB28" s="428"/>
      <c r="BC28" s="428"/>
      <c r="BD28" s="428"/>
      <c r="BE28" s="428"/>
      <c r="BF28" s="428"/>
      <c r="BG28" s="428"/>
      <c r="BH28" s="428"/>
      <c r="BI28" s="428"/>
      <c r="BJ28" s="428"/>
      <c r="BK28" s="428"/>
      <c r="BL28" s="428"/>
      <c r="BM28" s="428"/>
      <c r="BN28" s="428"/>
      <c r="BO28" s="428"/>
      <c r="BP28" s="428"/>
      <c r="BQ28" s="428"/>
      <c r="BR28" s="665"/>
      <c r="BS28" s="658"/>
      <c r="BT28" s="658"/>
      <c r="BU28" s="658"/>
      <c r="BV28" s="658"/>
      <c r="BW28" s="658"/>
      <c r="BX28" s="658"/>
      <c r="BY28" s="658"/>
      <c r="BZ28" s="658"/>
      <c r="CA28" s="658"/>
      <c r="CB28" s="658"/>
      <c r="CC28" s="658"/>
      <c r="CD28" s="666"/>
      <c r="CE28" s="665">
        <f>+CE26+CE5</f>
        <v>87134.02</v>
      </c>
      <c r="CF28" s="658"/>
      <c r="CG28" s="658"/>
      <c r="CH28" s="658"/>
      <c r="CI28" s="658"/>
      <c r="CJ28" s="658"/>
      <c r="CK28" s="658"/>
      <c r="CL28" s="658"/>
      <c r="CM28" s="658"/>
      <c r="CN28" s="658"/>
      <c r="CO28" s="658"/>
      <c r="CP28" s="658"/>
      <c r="CQ28" s="666"/>
    </row>
    <row r="29" spans="1:95" ht="15.75" customHeight="1">
      <c r="A29" s="468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 t="s">
        <v>559</v>
      </c>
      <c r="AU29" s="428"/>
      <c r="AV29" s="428"/>
      <c r="AW29" s="428"/>
      <c r="AX29" s="428"/>
      <c r="AY29" s="428"/>
      <c r="AZ29" s="428"/>
      <c r="BA29" s="428"/>
      <c r="BB29" s="428"/>
      <c r="BC29" s="428"/>
      <c r="BD29" s="452"/>
      <c r="BE29" s="452"/>
      <c r="BF29" s="452"/>
      <c r="BG29" s="452"/>
      <c r="BH29" s="452"/>
      <c r="BI29" s="452"/>
      <c r="BJ29" s="452"/>
      <c r="BK29" s="452"/>
      <c r="BL29" s="428"/>
      <c r="BM29" s="745" t="s">
        <v>560</v>
      </c>
      <c r="BN29" s="746"/>
      <c r="BO29" s="746"/>
      <c r="BP29" s="747"/>
      <c r="BQ29" s="428"/>
      <c r="BR29" s="695"/>
      <c r="BS29" s="667"/>
      <c r="BT29" s="667"/>
      <c r="BU29" s="667"/>
      <c r="BV29" s="667"/>
      <c r="BW29" s="667"/>
      <c r="BX29" s="667"/>
      <c r="BY29" s="667"/>
      <c r="BZ29" s="667"/>
      <c r="CA29" s="667"/>
      <c r="CB29" s="667"/>
      <c r="CC29" s="667"/>
      <c r="CD29" s="668"/>
      <c r="CE29" s="695"/>
      <c r="CF29" s="667"/>
      <c r="CG29" s="667"/>
      <c r="CH29" s="667"/>
      <c r="CI29" s="667"/>
      <c r="CJ29" s="667"/>
      <c r="CK29" s="667"/>
      <c r="CL29" s="667"/>
      <c r="CM29" s="667"/>
      <c r="CN29" s="667"/>
      <c r="CO29" s="667"/>
      <c r="CP29" s="667"/>
      <c r="CQ29" s="668"/>
    </row>
    <row r="30" spans="1:95" ht="3" customHeight="1">
      <c r="A30" s="46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751"/>
      <c r="BS30" s="752"/>
      <c r="BT30" s="752"/>
      <c r="BU30" s="752"/>
      <c r="BV30" s="752"/>
      <c r="BW30" s="752"/>
      <c r="BX30" s="752"/>
      <c r="BY30" s="752"/>
      <c r="BZ30" s="752"/>
      <c r="CA30" s="752"/>
      <c r="CB30" s="752"/>
      <c r="CC30" s="752"/>
      <c r="CD30" s="753"/>
      <c r="CE30" s="751"/>
      <c r="CF30" s="752"/>
      <c r="CG30" s="752"/>
      <c r="CH30" s="752"/>
      <c r="CI30" s="752"/>
      <c r="CJ30" s="752"/>
      <c r="CK30" s="752"/>
      <c r="CL30" s="752"/>
      <c r="CM30" s="752"/>
      <c r="CN30" s="752"/>
      <c r="CO30" s="752"/>
      <c r="CP30" s="752"/>
      <c r="CQ30" s="753"/>
    </row>
    <row r="31" spans="1:95" ht="15.75" customHeight="1">
      <c r="A31" s="468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 t="s">
        <v>561</v>
      </c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52"/>
      <c r="BF31" s="452"/>
      <c r="BG31" s="452"/>
      <c r="BH31" s="452"/>
      <c r="BI31" s="452"/>
      <c r="BJ31" s="452"/>
      <c r="BK31" s="452"/>
      <c r="BL31" s="428"/>
      <c r="BM31" s="745" t="s">
        <v>562</v>
      </c>
      <c r="BN31" s="746"/>
      <c r="BO31" s="746"/>
      <c r="BP31" s="747"/>
      <c r="BQ31" s="428"/>
      <c r="BR31" s="754"/>
      <c r="BS31" s="755"/>
      <c r="BT31" s="755"/>
      <c r="BU31" s="755"/>
      <c r="BV31" s="755"/>
      <c r="BW31" s="755"/>
      <c r="BX31" s="755"/>
      <c r="BY31" s="755"/>
      <c r="BZ31" s="755"/>
      <c r="CA31" s="755"/>
      <c r="CB31" s="755"/>
      <c r="CC31" s="755"/>
      <c r="CD31" s="756"/>
      <c r="CE31" s="754"/>
      <c r="CF31" s="755"/>
      <c r="CG31" s="755"/>
      <c r="CH31" s="755"/>
      <c r="CI31" s="755"/>
      <c r="CJ31" s="755"/>
      <c r="CK31" s="755"/>
      <c r="CL31" s="755"/>
      <c r="CM31" s="755"/>
      <c r="CN31" s="755"/>
      <c r="CO31" s="755"/>
      <c r="CP31" s="755"/>
      <c r="CQ31" s="756"/>
    </row>
    <row r="32" spans="1:95" ht="3" customHeight="1">
      <c r="A32" s="46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725">
        <v>1288.8</v>
      </c>
      <c r="BS32" s="757"/>
      <c r="BT32" s="757"/>
      <c r="BU32" s="757"/>
      <c r="BV32" s="757"/>
      <c r="BW32" s="757"/>
      <c r="BX32" s="757"/>
      <c r="BY32" s="757"/>
      <c r="BZ32" s="757"/>
      <c r="CA32" s="757"/>
      <c r="CB32" s="757"/>
      <c r="CC32" s="757"/>
      <c r="CD32" s="758"/>
      <c r="CE32" s="751"/>
      <c r="CF32" s="752"/>
      <c r="CG32" s="752"/>
      <c r="CH32" s="752"/>
      <c r="CI32" s="752"/>
      <c r="CJ32" s="752"/>
      <c r="CK32" s="752"/>
      <c r="CL32" s="752"/>
      <c r="CM32" s="752"/>
      <c r="CN32" s="752"/>
      <c r="CO32" s="752"/>
      <c r="CP32" s="752"/>
      <c r="CQ32" s="753"/>
    </row>
    <row r="33" spans="1:95" ht="15.75" customHeight="1">
      <c r="A33" s="468"/>
      <c r="B33" s="496" t="s">
        <v>540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 t="s">
        <v>563</v>
      </c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28"/>
      <c r="BM33" s="745" t="s">
        <v>564</v>
      </c>
      <c r="BN33" s="746"/>
      <c r="BO33" s="746"/>
      <c r="BP33" s="747"/>
      <c r="BQ33" s="428"/>
      <c r="BR33" s="759"/>
      <c r="BS33" s="760"/>
      <c r="BT33" s="760"/>
      <c r="BU33" s="760"/>
      <c r="BV33" s="760"/>
      <c r="BW33" s="760"/>
      <c r="BX33" s="760"/>
      <c r="BY33" s="760"/>
      <c r="BZ33" s="760"/>
      <c r="CA33" s="760"/>
      <c r="CB33" s="760"/>
      <c r="CC33" s="760"/>
      <c r="CD33" s="761"/>
      <c r="CE33" s="765"/>
      <c r="CF33" s="763"/>
      <c r="CG33" s="763"/>
      <c r="CH33" s="763"/>
      <c r="CI33" s="763"/>
      <c r="CJ33" s="763"/>
      <c r="CK33" s="763"/>
      <c r="CL33" s="763"/>
      <c r="CM33" s="763"/>
      <c r="CN33" s="763"/>
      <c r="CO33" s="763"/>
      <c r="CP33" s="763"/>
      <c r="CQ33" s="764"/>
    </row>
    <row r="34" spans="1:95" ht="3" customHeight="1">
      <c r="A34" s="468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28"/>
      <c r="BR34" s="725"/>
      <c r="BS34" s="757"/>
      <c r="BT34" s="757"/>
      <c r="BU34" s="757"/>
      <c r="BV34" s="757"/>
      <c r="BW34" s="757"/>
      <c r="BX34" s="757"/>
      <c r="BY34" s="757"/>
      <c r="BZ34" s="757"/>
      <c r="CA34" s="757"/>
      <c r="CB34" s="757"/>
      <c r="CC34" s="757"/>
      <c r="CD34" s="758"/>
      <c r="CE34" s="762"/>
      <c r="CF34" s="763"/>
      <c r="CG34" s="763"/>
      <c r="CH34" s="763"/>
      <c r="CI34" s="763"/>
      <c r="CJ34" s="763"/>
      <c r="CK34" s="763"/>
      <c r="CL34" s="763"/>
      <c r="CM34" s="763"/>
      <c r="CN34" s="763"/>
      <c r="CO34" s="763"/>
      <c r="CP34" s="763"/>
      <c r="CQ34" s="764"/>
    </row>
    <row r="35" spans="1:95" ht="15.75" customHeight="1">
      <c r="A35" s="468"/>
      <c r="B35" s="496" t="s">
        <v>565</v>
      </c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 t="s">
        <v>566</v>
      </c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28"/>
      <c r="BM35" s="745" t="s">
        <v>567</v>
      </c>
      <c r="BN35" s="746"/>
      <c r="BO35" s="746"/>
      <c r="BP35" s="747"/>
      <c r="BQ35" s="428"/>
      <c r="BR35" s="759"/>
      <c r="BS35" s="760"/>
      <c r="BT35" s="760"/>
      <c r="BU35" s="760"/>
      <c r="BV35" s="760"/>
      <c r="BW35" s="760"/>
      <c r="BX35" s="760"/>
      <c r="BY35" s="760"/>
      <c r="BZ35" s="760"/>
      <c r="CA35" s="760"/>
      <c r="CB35" s="760"/>
      <c r="CC35" s="760"/>
      <c r="CD35" s="761"/>
      <c r="CE35" s="765"/>
      <c r="CF35" s="763"/>
      <c r="CG35" s="763"/>
      <c r="CH35" s="763"/>
      <c r="CI35" s="763"/>
      <c r="CJ35" s="763"/>
      <c r="CK35" s="763"/>
      <c r="CL35" s="763"/>
      <c r="CM35" s="763"/>
      <c r="CN35" s="763"/>
      <c r="CO35" s="763"/>
      <c r="CP35" s="763"/>
      <c r="CQ35" s="764"/>
    </row>
    <row r="36" spans="1:95" ht="3" customHeight="1">
      <c r="A36" s="46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428"/>
      <c r="BM36" s="428"/>
      <c r="BN36" s="428"/>
      <c r="BO36" s="428"/>
      <c r="BP36" s="428"/>
      <c r="BQ36" s="428"/>
      <c r="BR36" s="725"/>
      <c r="BS36" s="757"/>
      <c r="BT36" s="757"/>
      <c r="BU36" s="757"/>
      <c r="BV36" s="757"/>
      <c r="BW36" s="757"/>
      <c r="BX36" s="757"/>
      <c r="BY36" s="757"/>
      <c r="BZ36" s="757"/>
      <c r="CA36" s="757"/>
      <c r="CB36" s="757"/>
      <c r="CC36" s="757"/>
      <c r="CD36" s="758"/>
      <c r="CE36" s="762"/>
      <c r="CF36" s="763"/>
      <c r="CG36" s="763"/>
      <c r="CH36" s="763"/>
      <c r="CI36" s="763"/>
      <c r="CJ36" s="763"/>
      <c r="CK36" s="763"/>
      <c r="CL36" s="763"/>
      <c r="CM36" s="763"/>
      <c r="CN36" s="763"/>
      <c r="CO36" s="763"/>
      <c r="CP36" s="763"/>
      <c r="CQ36" s="764"/>
    </row>
    <row r="37" spans="1:95" ht="15.75" customHeight="1">
      <c r="A37" s="468"/>
      <c r="B37" s="496" t="s">
        <v>546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 t="s">
        <v>568</v>
      </c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8"/>
      <c r="AS37" s="428"/>
      <c r="AT37" s="428"/>
      <c r="AU37" s="428"/>
      <c r="AV37" s="428"/>
      <c r="AW37" s="428"/>
      <c r="AX37" s="428"/>
      <c r="AY37" s="428"/>
      <c r="AZ37" s="428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28"/>
      <c r="BM37" s="745" t="s">
        <v>569</v>
      </c>
      <c r="BN37" s="746"/>
      <c r="BO37" s="746"/>
      <c r="BP37" s="747"/>
      <c r="BQ37" s="428"/>
      <c r="BR37" s="759"/>
      <c r="BS37" s="760"/>
      <c r="BT37" s="760"/>
      <c r="BU37" s="760"/>
      <c r="BV37" s="760"/>
      <c r="BW37" s="760"/>
      <c r="BX37" s="760"/>
      <c r="BY37" s="760"/>
      <c r="BZ37" s="760"/>
      <c r="CA37" s="760"/>
      <c r="CB37" s="760"/>
      <c r="CC37" s="760"/>
      <c r="CD37" s="761"/>
      <c r="CE37" s="765"/>
      <c r="CF37" s="763"/>
      <c r="CG37" s="763"/>
      <c r="CH37" s="763"/>
      <c r="CI37" s="763"/>
      <c r="CJ37" s="763"/>
      <c r="CK37" s="763"/>
      <c r="CL37" s="763"/>
      <c r="CM37" s="763"/>
      <c r="CN37" s="763"/>
      <c r="CO37" s="763"/>
      <c r="CP37" s="763"/>
      <c r="CQ37" s="764"/>
    </row>
    <row r="38" spans="1:95" ht="3" customHeight="1">
      <c r="A38" s="468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428"/>
      <c r="BO38" s="428"/>
      <c r="BP38" s="428"/>
      <c r="BQ38" s="428"/>
      <c r="BR38" s="725"/>
      <c r="BS38" s="757"/>
      <c r="BT38" s="757"/>
      <c r="BU38" s="757"/>
      <c r="BV38" s="757"/>
      <c r="BW38" s="757"/>
      <c r="BX38" s="757"/>
      <c r="BY38" s="757"/>
      <c r="BZ38" s="757"/>
      <c r="CA38" s="757"/>
      <c r="CB38" s="757"/>
      <c r="CC38" s="757"/>
      <c r="CD38" s="758"/>
      <c r="CE38" s="762"/>
      <c r="CF38" s="763"/>
      <c r="CG38" s="763"/>
      <c r="CH38" s="763"/>
      <c r="CI38" s="763"/>
      <c r="CJ38" s="763"/>
      <c r="CK38" s="763"/>
      <c r="CL38" s="763"/>
      <c r="CM38" s="763"/>
      <c r="CN38" s="763"/>
      <c r="CO38" s="763"/>
      <c r="CP38" s="763"/>
      <c r="CQ38" s="764"/>
    </row>
    <row r="39" spans="1:95" ht="15.75" customHeight="1">
      <c r="A39" s="468"/>
      <c r="B39" s="496" t="s">
        <v>570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 t="s">
        <v>571</v>
      </c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52"/>
      <c r="BL39" s="428"/>
      <c r="BM39" s="745" t="s">
        <v>572</v>
      </c>
      <c r="BN39" s="746"/>
      <c r="BO39" s="746"/>
      <c r="BP39" s="747"/>
      <c r="BQ39" s="428"/>
      <c r="BR39" s="759"/>
      <c r="BS39" s="760"/>
      <c r="BT39" s="760"/>
      <c r="BU39" s="760"/>
      <c r="BV39" s="760"/>
      <c r="BW39" s="760"/>
      <c r="BX39" s="760"/>
      <c r="BY39" s="760"/>
      <c r="BZ39" s="760"/>
      <c r="CA39" s="760"/>
      <c r="CB39" s="760"/>
      <c r="CC39" s="760"/>
      <c r="CD39" s="761"/>
      <c r="CE39" s="765"/>
      <c r="CF39" s="763"/>
      <c r="CG39" s="763"/>
      <c r="CH39" s="763"/>
      <c r="CI39" s="763"/>
      <c r="CJ39" s="763"/>
      <c r="CK39" s="763"/>
      <c r="CL39" s="763"/>
      <c r="CM39" s="763"/>
      <c r="CN39" s="763"/>
      <c r="CO39" s="763"/>
      <c r="CP39" s="763"/>
      <c r="CQ39" s="764"/>
    </row>
    <row r="40" spans="1:95" ht="3" customHeight="1">
      <c r="A40" s="46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8"/>
      <c r="BR40" s="725"/>
      <c r="BS40" s="757"/>
      <c r="BT40" s="757"/>
      <c r="BU40" s="757"/>
      <c r="BV40" s="757"/>
      <c r="BW40" s="757"/>
      <c r="BX40" s="757"/>
      <c r="BY40" s="757"/>
      <c r="BZ40" s="757"/>
      <c r="CA40" s="757"/>
      <c r="CB40" s="757"/>
      <c r="CC40" s="757"/>
      <c r="CD40" s="758"/>
      <c r="CE40" s="762"/>
      <c r="CF40" s="763"/>
      <c r="CG40" s="763"/>
      <c r="CH40" s="763"/>
      <c r="CI40" s="763"/>
      <c r="CJ40" s="763"/>
      <c r="CK40" s="763"/>
      <c r="CL40" s="763"/>
      <c r="CM40" s="763"/>
      <c r="CN40" s="763"/>
      <c r="CO40" s="763"/>
      <c r="CP40" s="763"/>
      <c r="CQ40" s="764"/>
    </row>
    <row r="41" spans="1:95" ht="15.75" customHeight="1">
      <c r="A41" s="468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 t="s">
        <v>573</v>
      </c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745" t="s">
        <v>574</v>
      </c>
      <c r="BN41" s="746"/>
      <c r="BO41" s="746"/>
      <c r="BP41" s="747"/>
      <c r="BQ41" s="428"/>
      <c r="BR41" s="759"/>
      <c r="BS41" s="760"/>
      <c r="BT41" s="760"/>
      <c r="BU41" s="760"/>
      <c r="BV41" s="760"/>
      <c r="BW41" s="760"/>
      <c r="BX41" s="760"/>
      <c r="BY41" s="760"/>
      <c r="BZ41" s="760"/>
      <c r="CA41" s="760"/>
      <c r="CB41" s="760"/>
      <c r="CC41" s="760"/>
      <c r="CD41" s="761"/>
      <c r="CE41" s="765"/>
      <c r="CF41" s="763"/>
      <c r="CG41" s="763"/>
      <c r="CH41" s="763"/>
      <c r="CI41" s="763"/>
      <c r="CJ41" s="763"/>
      <c r="CK41" s="763"/>
      <c r="CL41" s="763"/>
      <c r="CM41" s="763"/>
      <c r="CN41" s="763"/>
      <c r="CO41" s="763"/>
      <c r="CP41" s="763"/>
      <c r="CQ41" s="764"/>
    </row>
    <row r="42" spans="1:95" ht="3" customHeight="1">
      <c r="A42" s="468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725"/>
      <c r="BS42" s="674"/>
      <c r="BT42" s="674"/>
      <c r="BU42" s="674"/>
      <c r="BV42" s="674"/>
      <c r="BW42" s="674"/>
      <c r="BX42" s="674"/>
      <c r="BY42" s="674"/>
      <c r="BZ42" s="674"/>
      <c r="CA42" s="674"/>
      <c r="CB42" s="674"/>
      <c r="CC42" s="674"/>
      <c r="CD42" s="675"/>
      <c r="CE42" s="497"/>
      <c r="CF42" s="490"/>
      <c r="CG42" s="490"/>
      <c r="CH42" s="490"/>
      <c r="CI42" s="490"/>
      <c r="CJ42" s="490"/>
      <c r="CK42" s="490"/>
      <c r="CL42" s="490"/>
      <c r="CM42" s="490"/>
      <c r="CN42" s="490"/>
      <c r="CO42" s="490"/>
      <c r="CP42" s="490"/>
      <c r="CQ42" s="491"/>
    </row>
    <row r="43" spans="1:95" ht="15.75" customHeight="1">
      <c r="A43" s="468"/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 t="s">
        <v>575</v>
      </c>
      <c r="P43" s="428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28"/>
      <c r="BM43" s="745" t="s">
        <v>576</v>
      </c>
      <c r="BN43" s="746"/>
      <c r="BO43" s="746"/>
      <c r="BP43" s="747"/>
      <c r="BQ43" s="428"/>
      <c r="BR43" s="726"/>
      <c r="BS43" s="698"/>
      <c r="BT43" s="698"/>
      <c r="BU43" s="698"/>
      <c r="BV43" s="698"/>
      <c r="BW43" s="698"/>
      <c r="BX43" s="698"/>
      <c r="BY43" s="698"/>
      <c r="BZ43" s="698"/>
      <c r="CA43" s="698"/>
      <c r="CB43" s="698"/>
      <c r="CC43" s="698"/>
      <c r="CD43" s="699"/>
      <c r="CE43" s="748">
        <f>+BR32</f>
        <v>1288.8</v>
      </c>
      <c r="CF43" s="749"/>
      <c r="CG43" s="749"/>
      <c r="CH43" s="749"/>
      <c r="CI43" s="749"/>
      <c r="CJ43" s="749"/>
      <c r="CK43" s="749"/>
      <c r="CL43" s="749"/>
      <c r="CM43" s="749"/>
      <c r="CN43" s="749"/>
      <c r="CO43" s="749"/>
      <c r="CP43" s="749"/>
      <c r="CQ43" s="750"/>
    </row>
    <row r="44" spans="1:95" ht="2.25" customHeight="1">
      <c r="A44" s="46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8"/>
      <c r="AS44" s="428"/>
      <c r="AT44" s="428"/>
      <c r="AU44" s="428"/>
      <c r="AV44" s="428"/>
      <c r="AW44" s="428"/>
      <c r="AX44" s="428"/>
      <c r="AY44" s="428"/>
      <c r="AZ44" s="428"/>
      <c r="BA44" s="428"/>
      <c r="BB44" s="428"/>
      <c r="BC44" s="428"/>
      <c r="BD44" s="428"/>
      <c r="BE44" s="428"/>
      <c r="BF44" s="428"/>
      <c r="BG44" s="428"/>
      <c r="BH44" s="428"/>
      <c r="BI44" s="428"/>
      <c r="BJ44" s="428"/>
      <c r="BK44" s="428"/>
      <c r="BL44" s="428"/>
      <c r="BM44" s="428"/>
      <c r="BN44" s="428"/>
      <c r="BO44" s="428"/>
      <c r="BP44" s="428"/>
      <c r="BQ44" s="428"/>
      <c r="BR44" s="727"/>
      <c r="BS44" s="676"/>
      <c r="BT44" s="676"/>
      <c r="BU44" s="676"/>
      <c r="BV44" s="676"/>
      <c r="BW44" s="676"/>
      <c r="BX44" s="676"/>
      <c r="BY44" s="676"/>
      <c r="BZ44" s="676"/>
      <c r="CA44" s="676"/>
      <c r="CB44" s="676"/>
      <c r="CC44" s="676"/>
      <c r="CD44" s="677"/>
      <c r="CE44" s="498"/>
      <c r="CF44" s="499"/>
      <c r="CG44" s="499"/>
      <c r="CH44" s="499"/>
      <c r="CI44" s="499"/>
      <c r="CJ44" s="499"/>
      <c r="CK44" s="499"/>
      <c r="CL44" s="499"/>
      <c r="CM44" s="499"/>
      <c r="CN44" s="499"/>
      <c r="CO44" s="499"/>
      <c r="CP44" s="499"/>
      <c r="CQ44" s="500"/>
    </row>
    <row r="45" spans="1:95" ht="3" customHeight="1">
      <c r="A45" s="468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428"/>
      <c r="BO45" s="428"/>
      <c r="BP45" s="428"/>
      <c r="BQ45" s="428"/>
      <c r="BR45" s="665"/>
      <c r="BS45" s="658"/>
      <c r="BT45" s="658"/>
      <c r="BU45" s="658"/>
      <c r="BV45" s="658"/>
      <c r="BW45" s="658"/>
      <c r="BX45" s="658"/>
      <c r="BY45" s="658"/>
      <c r="BZ45" s="658"/>
      <c r="CA45" s="658"/>
      <c r="CB45" s="658"/>
      <c r="CC45" s="658"/>
      <c r="CD45" s="666"/>
      <c r="CE45" s="665">
        <f>+CE28-CE43</f>
        <v>85845.22</v>
      </c>
      <c r="CF45" s="658"/>
      <c r="CG45" s="658"/>
      <c r="CH45" s="658"/>
      <c r="CI45" s="658"/>
      <c r="CJ45" s="658"/>
      <c r="CK45" s="658"/>
      <c r="CL45" s="658"/>
      <c r="CM45" s="658"/>
      <c r="CN45" s="658"/>
      <c r="CO45" s="658"/>
      <c r="CP45" s="658"/>
      <c r="CQ45" s="666"/>
    </row>
    <row r="46" spans="1:95" ht="15.75" customHeight="1">
      <c r="A46" s="468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 t="s">
        <v>292</v>
      </c>
      <c r="AU46" s="428"/>
      <c r="AV46" s="428"/>
      <c r="AW46" s="428"/>
      <c r="AX46" s="428"/>
      <c r="AY46" s="428"/>
      <c r="AZ46" s="428"/>
      <c r="BA46" s="428"/>
      <c r="BB46" s="428"/>
      <c r="BC46" s="428"/>
      <c r="BD46" s="452"/>
      <c r="BE46" s="452"/>
      <c r="BF46" s="452"/>
      <c r="BG46" s="452"/>
      <c r="BH46" s="452"/>
      <c r="BI46" s="452"/>
      <c r="BJ46" s="452"/>
      <c r="BK46" s="452"/>
      <c r="BL46" s="428"/>
      <c r="BM46" s="745" t="s">
        <v>577</v>
      </c>
      <c r="BN46" s="746"/>
      <c r="BO46" s="746"/>
      <c r="BP46" s="747"/>
      <c r="BQ46" s="428"/>
      <c r="BR46" s="766"/>
      <c r="BS46" s="767"/>
      <c r="BT46" s="767"/>
      <c r="BU46" s="767"/>
      <c r="BV46" s="767"/>
      <c r="BW46" s="767"/>
      <c r="BX46" s="767"/>
      <c r="BY46" s="767"/>
      <c r="BZ46" s="767"/>
      <c r="CA46" s="767"/>
      <c r="CB46" s="767"/>
      <c r="CC46" s="767"/>
      <c r="CD46" s="768"/>
      <c r="CE46" s="695"/>
      <c r="CF46" s="667"/>
      <c r="CG46" s="667"/>
      <c r="CH46" s="667"/>
      <c r="CI46" s="667"/>
      <c r="CJ46" s="667"/>
      <c r="CK46" s="667"/>
      <c r="CL46" s="667"/>
      <c r="CM46" s="667"/>
      <c r="CN46" s="667"/>
      <c r="CO46" s="667"/>
      <c r="CP46" s="667"/>
      <c r="CQ46" s="668"/>
    </row>
    <row r="47" spans="1:95" ht="3" customHeight="1">
      <c r="A47" s="46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762"/>
      <c r="BS47" s="763"/>
      <c r="BT47" s="763"/>
      <c r="BU47" s="763"/>
      <c r="BV47" s="763"/>
      <c r="BW47" s="763"/>
      <c r="BX47" s="763"/>
      <c r="BY47" s="763"/>
      <c r="BZ47" s="763"/>
      <c r="CA47" s="763"/>
      <c r="CB47" s="763"/>
      <c r="CC47" s="763"/>
      <c r="CD47" s="764"/>
      <c r="CE47" s="751"/>
      <c r="CF47" s="752"/>
      <c r="CG47" s="752"/>
      <c r="CH47" s="752"/>
      <c r="CI47" s="752"/>
      <c r="CJ47" s="752"/>
      <c r="CK47" s="752"/>
      <c r="CL47" s="752"/>
      <c r="CM47" s="752"/>
      <c r="CN47" s="752"/>
      <c r="CO47" s="752"/>
      <c r="CP47" s="752"/>
      <c r="CQ47" s="753"/>
    </row>
    <row r="48" spans="1:95" ht="15.75" customHeight="1">
      <c r="A48" s="468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 t="s">
        <v>578</v>
      </c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52"/>
      <c r="BF48" s="452"/>
      <c r="BG48" s="452"/>
      <c r="BH48" s="452"/>
      <c r="BI48" s="452"/>
      <c r="BJ48" s="452"/>
      <c r="BK48" s="452"/>
      <c r="BL48" s="428"/>
      <c r="BM48" s="745" t="s">
        <v>579</v>
      </c>
      <c r="BN48" s="746"/>
      <c r="BO48" s="746"/>
      <c r="BP48" s="747"/>
      <c r="BQ48" s="428"/>
      <c r="BR48" s="765"/>
      <c r="BS48" s="763"/>
      <c r="BT48" s="763"/>
      <c r="BU48" s="763"/>
      <c r="BV48" s="763"/>
      <c r="BW48" s="763"/>
      <c r="BX48" s="763"/>
      <c r="BY48" s="763"/>
      <c r="BZ48" s="763"/>
      <c r="CA48" s="763"/>
      <c r="CB48" s="763"/>
      <c r="CC48" s="763"/>
      <c r="CD48" s="764"/>
      <c r="CE48" s="754"/>
      <c r="CF48" s="755"/>
      <c r="CG48" s="755"/>
      <c r="CH48" s="755"/>
      <c r="CI48" s="755"/>
      <c r="CJ48" s="755"/>
      <c r="CK48" s="755"/>
      <c r="CL48" s="755"/>
      <c r="CM48" s="755"/>
      <c r="CN48" s="755"/>
      <c r="CO48" s="755"/>
      <c r="CP48" s="755"/>
      <c r="CQ48" s="756"/>
    </row>
    <row r="49" spans="1:95" ht="3" customHeight="1">
      <c r="A49" s="468"/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8"/>
      <c r="BO49" s="428"/>
      <c r="BP49" s="428"/>
      <c r="BQ49" s="428"/>
      <c r="BR49" s="762"/>
      <c r="BS49" s="763"/>
      <c r="BT49" s="763"/>
      <c r="BU49" s="763"/>
      <c r="BV49" s="763"/>
      <c r="BW49" s="763"/>
      <c r="BX49" s="763"/>
      <c r="BY49" s="763"/>
      <c r="BZ49" s="763"/>
      <c r="CA49" s="763"/>
      <c r="CB49" s="763"/>
      <c r="CC49" s="763"/>
      <c r="CD49" s="764"/>
      <c r="CE49" s="769"/>
      <c r="CF49" s="770"/>
      <c r="CG49" s="770"/>
      <c r="CH49" s="770"/>
      <c r="CI49" s="770"/>
      <c r="CJ49" s="770"/>
      <c r="CK49" s="770"/>
      <c r="CL49" s="770"/>
      <c r="CM49" s="770"/>
      <c r="CN49" s="770"/>
      <c r="CO49" s="770"/>
      <c r="CP49" s="770"/>
      <c r="CQ49" s="771"/>
    </row>
    <row r="50" spans="1:95" ht="15.75" customHeight="1">
      <c r="A50" s="46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 t="s">
        <v>580</v>
      </c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28"/>
      <c r="BM50" s="745" t="s">
        <v>581</v>
      </c>
      <c r="BN50" s="746"/>
      <c r="BO50" s="746"/>
      <c r="BP50" s="747"/>
      <c r="BQ50" s="428"/>
      <c r="BR50" s="765"/>
      <c r="BS50" s="763"/>
      <c r="BT50" s="763"/>
      <c r="BU50" s="763"/>
      <c r="BV50" s="763"/>
      <c r="BW50" s="763"/>
      <c r="BX50" s="763"/>
      <c r="BY50" s="763"/>
      <c r="BZ50" s="763"/>
      <c r="CA50" s="763"/>
      <c r="CB50" s="763"/>
      <c r="CC50" s="763"/>
      <c r="CD50" s="764"/>
      <c r="CE50" s="772"/>
      <c r="CF50" s="773"/>
      <c r="CG50" s="773"/>
      <c r="CH50" s="773"/>
      <c r="CI50" s="773"/>
      <c r="CJ50" s="773"/>
      <c r="CK50" s="773"/>
      <c r="CL50" s="773"/>
      <c r="CM50" s="773"/>
      <c r="CN50" s="773"/>
      <c r="CO50" s="773"/>
      <c r="CP50" s="773"/>
      <c r="CQ50" s="774"/>
    </row>
    <row r="51" spans="1:95" ht="3" customHeight="1">
      <c r="A51" s="468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428"/>
      <c r="AO51" s="428"/>
      <c r="AP51" s="428"/>
      <c r="AQ51" s="428"/>
      <c r="AR51" s="428"/>
      <c r="AS51" s="428"/>
      <c r="AT51" s="428"/>
      <c r="AU51" s="428"/>
      <c r="AV51" s="428"/>
      <c r="AW51" s="428"/>
      <c r="AX51" s="428"/>
      <c r="AY51" s="428"/>
      <c r="AZ51" s="428"/>
      <c r="BA51" s="428"/>
      <c r="BB51" s="428"/>
      <c r="BC51" s="428"/>
      <c r="BD51" s="428"/>
      <c r="BE51" s="428"/>
      <c r="BF51" s="428"/>
      <c r="BG51" s="428"/>
      <c r="BH51" s="428"/>
      <c r="BI51" s="428"/>
      <c r="BJ51" s="428"/>
      <c r="BK51" s="428"/>
      <c r="BL51" s="428"/>
      <c r="BM51" s="428"/>
      <c r="BN51" s="428"/>
      <c r="BO51" s="428"/>
      <c r="BP51" s="428"/>
      <c r="BQ51" s="428"/>
      <c r="BR51" s="762"/>
      <c r="BS51" s="763"/>
      <c r="BT51" s="763"/>
      <c r="BU51" s="763"/>
      <c r="BV51" s="763"/>
      <c r="BW51" s="763"/>
      <c r="BX51" s="763"/>
      <c r="BY51" s="763"/>
      <c r="BZ51" s="763"/>
      <c r="CA51" s="763"/>
      <c r="CB51" s="763"/>
      <c r="CC51" s="763"/>
      <c r="CD51" s="764"/>
      <c r="CE51" s="769"/>
      <c r="CF51" s="770"/>
      <c r="CG51" s="770"/>
      <c r="CH51" s="770"/>
      <c r="CI51" s="770"/>
      <c r="CJ51" s="770"/>
      <c r="CK51" s="770"/>
      <c r="CL51" s="770"/>
      <c r="CM51" s="770"/>
      <c r="CN51" s="770"/>
      <c r="CO51" s="770"/>
      <c r="CP51" s="770"/>
      <c r="CQ51" s="771"/>
    </row>
    <row r="52" spans="1:95" ht="15.75" customHeight="1">
      <c r="A52" s="468"/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 t="s">
        <v>582</v>
      </c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52"/>
      <c r="BK52" s="452"/>
      <c r="BL52" s="428"/>
      <c r="BM52" s="745" t="s">
        <v>583</v>
      </c>
      <c r="BN52" s="746"/>
      <c r="BO52" s="746"/>
      <c r="BP52" s="747"/>
      <c r="BQ52" s="428"/>
      <c r="BR52" s="754"/>
      <c r="BS52" s="755"/>
      <c r="BT52" s="755"/>
      <c r="BU52" s="755"/>
      <c r="BV52" s="755"/>
      <c r="BW52" s="755"/>
      <c r="BX52" s="755"/>
      <c r="BY52" s="755"/>
      <c r="BZ52" s="755"/>
      <c r="CA52" s="755"/>
      <c r="CB52" s="755"/>
      <c r="CC52" s="755"/>
      <c r="CD52" s="756"/>
      <c r="CE52" s="772"/>
      <c r="CF52" s="773"/>
      <c r="CG52" s="773"/>
      <c r="CH52" s="773"/>
      <c r="CI52" s="773"/>
      <c r="CJ52" s="773"/>
      <c r="CK52" s="773"/>
      <c r="CL52" s="773"/>
      <c r="CM52" s="773"/>
      <c r="CN52" s="773"/>
      <c r="CO52" s="773"/>
      <c r="CP52" s="773"/>
      <c r="CQ52" s="774"/>
    </row>
    <row r="53" spans="1:95" ht="3" customHeight="1">
      <c r="A53" s="468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8"/>
      <c r="AS53" s="428"/>
      <c r="AT53" s="428"/>
      <c r="AU53" s="428"/>
      <c r="AV53" s="428"/>
      <c r="AW53" s="428"/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428"/>
      <c r="BI53" s="428"/>
      <c r="BJ53" s="428"/>
      <c r="BK53" s="428"/>
      <c r="BL53" s="428"/>
      <c r="BM53" s="428"/>
      <c r="BN53" s="428"/>
      <c r="BO53" s="428"/>
      <c r="BP53" s="428"/>
      <c r="BQ53" s="428"/>
      <c r="BR53" s="751"/>
      <c r="BS53" s="752"/>
      <c r="BT53" s="752"/>
      <c r="BU53" s="752"/>
      <c r="BV53" s="752"/>
      <c r="BW53" s="752"/>
      <c r="BX53" s="752"/>
      <c r="BY53" s="752"/>
      <c r="BZ53" s="752"/>
      <c r="CA53" s="752"/>
      <c r="CB53" s="752"/>
      <c r="CC53" s="752"/>
      <c r="CD53" s="753"/>
      <c r="CE53" s="776"/>
      <c r="CF53" s="777"/>
      <c r="CG53" s="777"/>
      <c r="CH53" s="777"/>
      <c r="CI53" s="777"/>
      <c r="CJ53" s="777"/>
      <c r="CK53" s="777"/>
      <c r="CL53" s="777"/>
      <c r="CM53" s="777"/>
      <c r="CN53" s="777"/>
      <c r="CO53" s="777"/>
      <c r="CP53" s="777"/>
      <c r="CQ53" s="778"/>
    </row>
    <row r="54" spans="1:95" ht="15.75" customHeight="1">
      <c r="A54" s="468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 t="s">
        <v>584</v>
      </c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28"/>
      <c r="BM54" s="775"/>
      <c r="BN54" s="775"/>
      <c r="BO54" s="775"/>
      <c r="BP54" s="775"/>
      <c r="BQ54" s="428"/>
      <c r="BR54" s="754"/>
      <c r="BS54" s="755"/>
      <c r="BT54" s="755"/>
      <c r="BU54" s="755"/>
      <c r="BV54" s="755"/>
      <c r="BW54" s="755"/>
      <c r="BX54" s="755"/>
      <c r="BY54" s="755"/>
      <c r="BZ54" s="755"/>
      <c r="CA54" s="755"/>
      <c r="CB54" s="755"/>
      <c r="CC54" s="755"/>
      <c r="CD54" s="756"/>
      <c r="CE54" s="779"/>
      <c r="CF54" s="780"/>
      <c r="CG54" s="780"/>
      <c r="CH54" s="780"/>
      <c r="CI54" s="780"/>
      <c r="CJ54" s="780"/>
      <c r="CK54" s="780"/>
      <c r="CL54" s="780"/>
      <c r="CM54" s="780"/>
      <c r="CN54" s="780"/>
      <c r="CO54" s="780"/>
      <c r="CP54" s="780"/>
      <c r="CQ54" s="781"/>
    </row>
    <row r="55" spans="1:95" ht="3" customHeight="1">
      <c r="A55" s="46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8"/>
      <c r="AS55" s="428"/>
      <c r="AT55" s="428"/>
      <c r="AU55" s="428"/>
      <c r="AV55" s="428"/>
      <c r="AW55" s="428"/>
      <c r="AX55" s="428"/>
      <c r="AY55" s="428"/>
      <c r="AZ55" s="428"/>
      <c r="BA55" s="428"/>
      <c r="BB55" s="428"/>
      <c r="BC55" s="428"/>
      <c r="BD55" s="428"/>
      <c r="BE55" s="428"/>
      <c r="BF55" s="428"/>
      <c r="BG55" s="428"/>
      <c r="BH55" s="428"/>
      <c r="BI55" s="428"/>
      <c r="BJ55" s="428"/>
      <c r="BK55" s="428"/>
      <c r="BL55" s="428"/>
      <c r="BM55" s="428"/>
      <c r="BN55" s="428"/>
      <c r="BO55" s="428"/>
      <c r="BP55" s="428"/>
      <c r="BQ55" s="428"/>
      <c r="BR55" s="725"/>
      <c r="BS55" s="757"/>
      <c r="BT55" s="757"/>
      <c r="BU55" s="757"/>
      <c r="BV55" s="757"/>
      <c r="BW55" s="757"/>
      <c r="BX55" s="757"/>
      <c r="BY55" s="757"/>
      <c r="BZ55" s="757"/>
      <c r="CA55" s="757"/>
      <c r="CB55" s="757"/>
      <c r="CC55" s="757"/>
      <c r="CD55" s="758"/>
      <c r="CE55" s="751"/>
      <c r="CF55" s="752"/>
      <c r="CG55" s="752"/>
      <c r="CH55" s="752"/>
      <c r="CI55" s="752"/>
      <c r="CJ55" s="752"/>
      <c r="CK55" s="752"/>
      <c r="CL55" s="752"/>
      <c r="CM55" s="752"/>
      <c r="CN55" s="752"/>
      <c r="CO55" s="752"/>
      <c r="CP55" s="752"/>
      <c r="CQ55" s="753"/>
    </row>
    <row r="56" spans="1:95" ht="15.75" customHeight="1">
      <c r="A56" s="468"/>
      <c r="B56" s="496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 t="s">
        <v>585</v>
      </c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8"/>
      <c r="AO56" s="428"/>
      <c r="AP56" s="428"/>
      <c r="AQ56" s="428"/>
      <c r="AR56" s="428"/>
      <c r="AS56" s="428"/>
      <c r="AT56" s="428"/>
      <c r="AU56" s="428"/>
      <c r="AV56" s="428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28"/>
      <c r="BM56" s="745" t="s">
        <v>586</v>
      </c>
      <c r="BN56" s="746"/>
      <c r="BO56" s="746"/>
      <c r="BP56" s="747"/>
      <c r="BQ56" s="428"/>
      <c r="BR56" s="759"/>
      <c r="BS56" s="760"/>
      <c r="BT56" s="760"/>
      <c r="BU56" s="760"/>
      <c r="BV56" s="760"/>
      <c r="BW56" s="760"/>
      <c r="BX56" s="760"/>
      <c r="BY56" s="760"/>
      <c r="BZ56" s="760"/>
      <c r="CA56" s="760"/>
      <c r="CB56" s="760"/>
      <c r="CC56" s="760"/>
      <c r="CD56" s="761"/>
      <c r="CE56" s="765"/>
      <c r="CF56" s="763"/>
      <c r="CG56" s="763"/>
      <c r="CH56" s="763"/>
      <c r="CI56" s="763"/>
      <c r="CJ56" s="763"/>
      <c r="CK56" s="763"/>
      <c r="CL56" s="763"/>
      <c r="CM56" s="763"/>
      <c r="CN56" s="763"/>
      <c r="CO56" s="763"/>
      <c r="CP56" s="763"/>
      <c r="CQ56" s="764"/>
    </row>
    <row r="57" spans="1:95" ht="3" customHeight="1">
      <c r="A57" s="46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8"/>
      <c r="AW57" s="428"/>
      <c r="AX57" s="428"/>
      <c r="AY57" s="428"/>
      <c r="AZ57" s="428"/>
      <c r="BA57" s="428"/>
      <c r="BB57" s="428"/>
      <c r="BC57" s="428"/>
      <c r="BD57" s="428"/>
      <c r="BE57" s="428"/>
      <c r="BF57" s="428"/>
      <c r="BG57" s="428"/>
      <c r="BH57" s="428"/>
      <c r="BI57" s="428"/>
      <c r="BJ57" s="428"/>
      <c r="BK57" s="428"/>
      <c r="BL57" s="428"/>
      <c r="BM57" s="428"/>
      <c r="BN57" s="428"/>
      <c r="BO57" s="428"/>
      <c r="BP57" s="428"/>
      <c r="BQ57" s="428"/>
      <c r="BR57" s="725"/>
      <c r="BS57" s="757"/>
      <c r="BT57" s="757"/>
      <c r="BU57" s="757"/>
      <c r="BV57" s="757"/>
      <c r="BW57" s="757"/>
      <c r="BX57" s="757"/>
      <c r="BY57" s="757"/>
      <c r="BZ57" s="757"/>
      <c r="CA57" s="757"/>
      <c r="CB57" s="757"/>
      <c r="CC57" s="757"/>
      <c r="CD57" s="758"/>
      <c r="CE57" s="762"/>
      <c r="CF57" s="763"/>
      <c r="CG57" s="763"/>
      <c r="CH57" s="763"/>
      <c r="CI57" s="763"/>
      <c r="CJ57" s="763"/>
      <c r="CK57" s="763"/>
      <c r="CL57" s="763"/>
      <c r="CM57" s="763"/>
      <c r="CN57" s="763"/>
      <c r="CO57" s="763"/>
      <c r="CP57" s="763"/>
      <c r="CQ57" s="764"/>
    </row>
    <row r="58" spans="1:95" ht="15.75" customHeight="1">
      <c r="A58" s="468"/>
      <c r="B58" s="496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 t="s">
        <v>587</v>
      </c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8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28"/>
      <c r="BM58" s="745" t="s">
        <v>588</v>
      </c>
      <c r="BN58" s="746"/>
      <c r="BO58" s="746"/>
      <c r="BP58" s="747"/>
      <c r="BQ58" s="428"/>
      <c r="BR58" s="759"/>
      <c r="BS58" s="760"/>
      <c r="BT58" s="760"/>
      <c r="BU58" s="760"/>
      <c r="BV58" s="760"/>
      <c r="BW58" s="760"/>
      <c r="BX58" s="760"/>
      <c r="BY58" s="760"/>
      <c r="BZ58" s="760"/>
      <c r="CA58" s="760"/>
      <c r="CB58" s="760"/>
      <c r="CC58" s="760"/>
      <c r="CD58" s="761"/>
      <c r="CE58" s="765"/>
      <c r="CF58" s="763"/>
      <c r="CG58" s="763"/>
      <c r="CH58" s="763"/>
      <c r="CI58" s="763"/>
      <c r="CJ58" s="763"/>
      <c r="CK58" s="763"/>
      <c r="CL58" s="763"/>
      <c r="CM58" s="763"/>
      <c r="CN58" s="763"/>
      <c r="CO58" s="763"/>
      <c r="CP58" s="763"/>
      <c r="CQ58" s="764"/>
    </row>
    <row r="59" spans="1:95" ht="6.75" customHeight="1">
      <c r="A59" s="468"/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428"/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8"/>
      <c r="BO59" s="428"/>
      <c r="BP59" s="428"/>
      <c r="BQ59" s="428"/>
      <c r="BR59" s="725"/>
      <c r="BS59" s="757"/>
      <c r="BT59" s="757"/>
      <c r="BU59" s="757"/>
      <c r="BV59" s="757"/>
      <c r="BW59" s="757"/>
      <c r="BX59" s="757"/>
      <c r="BY59" s="757"/>
      <c r="BZ59" s="757"/>
      <c r="CA59" s="757"/>
      <c r="CB59" s="757"/>
      <c r="CC59" s="757"/>
      <c r="CD59" s="758"/>
      <c r="CE59" s="762"/>
      <c r="CF59" s="763"/>
      <c r="CG59" s="763"/>
      <c r="CH59" s="763"/>
      <c r="CI59" s="763"/>
      <c r="CJ59" s="763"/>
      <c r="CK59" s="763"/>
      <c r="CL59" s="763"/>
      <c r="CM59" s="763"/>
      <c r="CN59" s="763"/>
      <c r="CO59" s="763"/>
      <c r="CP59" s="763"/>
      <c r="CQ59" s="764"/>
    </row>
    <row r="60" spans="1:95" ht="15.75" customHeight="1">
      <c r="A60" s="468"/>
      <c r="B60" s="496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 t="s">
        <v>589</v>
      </c>
      <c r="P60" s="428"/>
      <c r="Q60" s="428"/>
      <c r="R60" s="428"/>
      <c r="S60" s="428"/>
      <c r="T60" s="428"/>
      <c r="U60" s="428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28"/>
      <c r="BM60" s="745" t="s">
        <v>590</v>
      </c>
      <c r="BN60" s="746"/>
      <c r="BO60" s="746"/>
      <c r="BP60" s="747"/>
      <c r="BQ60" s="428"/>
      <c r="BR60" s="759"/>
      <c r="BS60" s="760"/>
      <c r="BT60" s="760"/>
      <c r="BU60" s="760"/>
      <c r="BV60" s="760"/>
      <c r="BW60" s="760"/>
      <c r="BX60" s="760"/>
      <c r="BY60" s="760"/>
      <c r="BZ60" s="760"/>
      <c r="CA60" s="760"/>
      <c r="CB60" s="760"/>
      <c r="CC60" s="760"/>
      <c r="CD60" s="761"/>
      <c r="CE60" s="765"/>
      <c r="CF60" s="763"/>
      <c r="CG60" s="763"/>
      <c r="CH60" s="763"/>
      <c r="CI60" s="763"/>
      <c r="CJ60" s="763"/>
      <c r="CK60" s="763"/>
      <c r="CL60" s="763"/>
      <c r="CM60" s="763"/>
      <c r="CN60" s="763"/>
      <c r="CO60" s="763"/>
      <c r="CP60" s="763"/>
      <c r="CQ60" s="764"/>
    </row>
    <row r="61" spans="1:95" ht="3" customHeight="1">
      <c r="A61" s="468"/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/>
      <c r="AV61" s="428"/>
      <c r="AW61" s="428"/>
      <c r="AX61" s="428"/>
      <c r="AY61" s="428"/>
      <c r="AZ61" s="428"/>
      <c r="BA61" s="428"/>
      <c r="BB61" s="428"/>
      <c r="BC61" s="428"/>
      <c r="BD61" s="428"/>
      <c r="BE61" s="428"/>
      <c r="BF61" s="428"/>
      <c r="BG61" s="428"/>
      <c r="BH61" s="428"/>
      <c r="BI61" s="428"/>
      <c r="BJ61" s="428"/>
      <c r="BK61" s="428"/>
      <c r="BL61" s="428"/>
      <c r="BM61" s="428"/>
      <c r="BN61" s="428"/>
      <c r="BO61" s="428"/>
      <c r="BP61" s="428"/>
      <c r="BQ61" s="428"/>
      <c r="BR61" s="725"/>
      <c r="BS61" s="757"/>
      <c r="BT61" s="757"/>
      <c r="BU61" s="757"/>
      <c r="BV61" s="757"/>
      <c r="BW61" s="757"/>
      <c r="BX61" s="757"/>
      <c r="BY61" s="757"/>
      <c r="BZ61" s="757"/>
      <c r="CA61" s="757"/>
      <c r="CB61" s="757"/>
      <c r="CC61" s="757"/>
      <c r="CD61" s="758"/>
      <c r="CE61" s="762"/>
      <c r="CF61" s="763"/>
      <c r="CG61" s="763"/>
      <c r="CH61" s="763"/>
      <c r="CI61" s="763"/>
      <c r="CJ61" s="763"/>
      <c r="CK61" s="763"/>
      <c r="CL61" s="763"/>
      <c r="CM61" s="763"/>
      <c r="CN61" s="763"/>
      <c r="CO61" s="763"/>
      <c r="CP61" s="763"/>
      <c r="CQ61" s="764"/>
    </row>
    <row r="62" spans="1:95" ht="15.75" customHeight="1">
      <c r="A62" s="468"/>
      <c r="B62" s="496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 t="s">
        <v>591</v>
      </c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52"/>
      <c r="AH62" s="452"/>
      <c r="AI62" s="452"/>
      <c r="AJ62" s="452"/>
      <c r="AK62" s="452"/>
      <c r="AL62" s="452"/>
      <c r="AM62" s="452"/>
      <c r="AN62" s="452"/>
      <c r="AO62" s="452"/>
      <c r="AP62" s="452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28"/>
      <c r="BM62" s="745" t="s">
        <v>592</v>
      </c>
      <c r="BN62" s="746"/>
      <c r="BO62" s="746"/>
      <c r="BP62" s="747"/>
      <c r="BQ62" s="428"/>
      <c r="BR62" s="759"/>
      <c r="BS62" s="760"/>
      <c r="BT62" s="760"/>
      <c r="BU62" s="760"/>
      <c r="BV62" s="760"/>
      <c r="BW62" s="760"/>
      <c r="BX62" s="760"/>
      <c r="BY62" s="760"/>
      <c r="BZ62" s="760"/>
      <c r="CA62" s="760"/>
      <c r="CB62" s="760"/>
      <c r="CC62" s="760"/>
      <c r="CD62" s="761"/>
      <c r="CE62" s="765"/>
      <c r="CF62" s="763"/>
      <c r="CG62" s="763"/>
      <c r="CH62" s="763"/>
      <c r="CI62" s="763"/>
      <c r="CJ62" s="763"/>
      <c r="CK62" s="763"/>
      <c r="CL62" s="763"/>
      <c r="CM62" s="763"/>
      <c r="CN62" s="763"/>
      <c r="CO62" s="763"/>
      <c r="CP62" s="763"/>
      <c r="CQ62" s="764"/>
    </row>
    <row r="63" spans="1:95" ht="3" customHeight="1">
      <c r="A63" s="468"/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28"/>
      <c r="AL63" s="428"/>
      <c r="AM63" s="428"/>
      <c r="AN63" s="428"/>
      <c r="AO63" s="428"/>
      <c r="AP63" s="428"/>
      <c r="AQ63" s="428"/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8"/>
      <c r="BG63" s="428"/>
      <c r="BH63" s="428"/>
      <c r="BI63" s="428"/>
      <c r="BJ63" s="428"/>
      <c r="BK63" s="428"/>
      <c r="BL63" s="428"/>
      <c r="BM63" s="428"/>
      <c r="BN63" s="428"/>
      <c r="BO63" s="428"/>
      <c r="BP63" s="428"/>
      <c r="BQ63" s="428"/>
      <c r="BR63" s="725"/>
      <c r="BS63" s="757"/>
      <c r="BT63" s="757"/>
      <c r="BU63" s="757"/>
      <c r="BV63" s="757"/>
      <c r="BW63" s="757"/>
      <c r="BX63" s="757"/>
      <c r="BY63" s="757"/>
      <c r="BZ63" s="757"/>
      <c r="CA63" s="757"/>
      <c r="CB63" s="757"/>
      <c r="CC63" s="757"/>
      <c r="CD63" s="758"/>
      <c r="CE63" s="762"/>
      <c r="CF63" s="763"/>
      <c r="CG63" s="763"/>
      <c r="CH63" s="763"/>
      <c r="CI63" s="763"/>
      <c r="CJ63" s="763"/>
      <c r="CK63" s="763"/>
      <c r="CL63" s="763"/>
      <c r="CM63" s="763"/>
      <c r="CN63" s="763"/>
      <c r="CO63" s="763"/>
      <c r="CP63" s="763"/>
      <c r="CQ63" s="764"/>
    </row>
    <row r="64" spans="1:95" ht="15.75" customHeight="1">
      <c r="A64" s="468"/>
      <c r="B64" s="496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 t="s">
        <v>593</v>
      </c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52"/>
      <c r="AM64" s="452"/>
      <c r="AN64" s="452"/>
      <c r="AO64" s="452"/>
      <c r="AP64" s="452"/>
      <c r="AQ64" s="452"/>
      <c r="AR64" s="452"/>
      <c r="AS64" s="452"/>
      <c r="AT64" s="452"/>
      <c r="AU64" s="452"/>
      <c r="AV64" s="452"/>
      <c r="AW64" s="452"/>
      <c r="AX64" s="452"/>
      <c r="AY64" s="452"/>
      <c r="AZ64" s="452"/>
      <c r="BA64" s="452"/>
      <c r="BB64" s="452"/>
      <c r="BC64" s="452"/>
      <c r="BD64" s="452"/>
      <c r="BE64" s="452"/>
      <c r="BF64" s="452"/>
      <c r="BG64" s="452"/>
      <c r="BH64" s="452"/>
      <c r="BI64" s="452"/>
      <c r="BJ64" s="452"/>
      <c r="BK64" s="452"/>
      <c r="BL64" s="428"/>
      <c r="BM64" s="745" t="s">
        <v>594</v>
      </c>
      <c r="BN64" s="746"/>
      <c r="BO64" s="746"/>
      <c r="BP64" s="747"/>
      <c r="BQ64" s="428"/>
      <c r="BR64" s="759"/>
      <c r="BS64" s="760"/>
      <c r="BT64" s="760"/>
      <c r="BU64" s="760"/>
      <c r="BV64" s="760"/>
      <c r="BW64" s="760"/>
      <c r="BX64" s="760"/>
      <c r="BY64" s="760"/>
      <c r="BZ64" s="760"/>
      <c r="CA64" s="760"/>
      <c r="CB64" s="760"/>
      <c r="CC64" s="760"/>
      <c r="CD64" s="761"/>
      <c r="CE64" s="765"/>
      <c r="CF64" s="763"/>
      <c r="CG64" s="763"/>
      <c r="CH64" s="763"/>
      <c r="CI64" s="763"/>
      <c r="CJ64" s="763"/>
      <c r="CK64" s="763"/>
      <c r="CL64" s="763"/>
      <c r="CM64" s="763"/>
      <c r="CN64" s="763"/>
      <c r="CO64" s="763"/>
      <c r="CP64" s="763"/>
      <c r="CQ64" s="764"/>
    </row>
    <row r="65" spans="1:95" ht="3" customHeight="1">
      <c r="A65" s="468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8"/>
      <c r="BG65" s="428"/>
      <c r="BH65" s="428"/>
      <c r="BI65" s="428"/>
      <c r="BJ65" s="428"/>
      <c r="BK65" s="428"/>
      <c r="BL65" s="428"/>
      <c r="BM65" s="428"/>
      <c r="BN65" s="428"/>
      <c r="BO65" s="428"/>
      <c r="BP65" s="428"/>
      <c r="BQ65" s="428"/>
      <c r="BR65" s="725"/>
      <c r="BS65" s="757"/>
      <c r="BT65" s="757"/>
      <c r="BU65" s="757"/>
      <c r="BV65" s="757"/>
      <c r="BW65" s="757"/>
      <c r="BX65" s="757"/>
      <c r="BY65" s="757"/>
      <c r="BZ65" s="757"/>
      <c r="CA65" s="757"/>
      <c r="CB65" s="757"/>
      <c r="CC65" s="757"/>
      <c r="CD65" s="758"/>
      <c r="CE65" s="762"/>
      <c r="CF65" s="763"/>
      <c r="CG65" s="763"/>
      <c r="CH65" s="763"/>
      <c r="CI65" s="763"/>
      <c r="CJ65" s="763"/>
      <c r="CK65" s="763"/>
      <c r="CL65" s="763"/>
      <c r="CM65" s="763"/>
      <c r="CN65" s="763"/>
      <c r="CO65" s="763"/>
      <c r="CP65" s="763"/>
      <c r="CQ65" s="764"/>
    </row>
    <row r="66" spans="1:95" ht="15.75" customHeight="1">
      <c r="A66" s="468"/>
      <c r="B66" s="496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 t="s">
        <v>595</v>
      </c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  <c r="AO66" s="428"/>
      <c r="AP66" s="428"/>
      <c r="AQ66" s="428"/>
      <c r="AR66" s="428"/>
      <c r="AS66" s="428"/>
      <c r="AT66" s="428"/>
      <c r="AU66" s="452"/>
      <c r="AV66" s="452"/>
      <c r="AW66" s="452"/>
      <c r="AX66" s="452"/>
      <c r="AY66" s="452"/>
      <c r="AZ66" s="452"/>
      <c r="BA66" s="452"/>
      <c r="BB66" s="452"/>
      <c r="BC66" s="452"/>
      <c r="BD66" s="452"/>
      <c r="BE66" s="452"/>
      <c r="BF66" s="452"/>
      <c r="BG66" s="452"/>
      <c r="BH66" s="452"/>
      <c r="BI66" s="452"/>
      <c r="BJ66" s="452"/>
      <c r="BK66" s="452"/>
      <c r="BL66" s="428"/>
      <c r="BM66" s="745" t="s">
        <v>596</v>
      </c>
      <c r="BN66" s="746"/>
      <c r="BO66" s="746"/>
      <c r="BP66" s="747"/>
      <c r="BQ66" s="428"/>
      <c r="BR66" s="759"/>
      <c r="BS66" s="760"/>
      <c r="BT66" s="760"/>
      <c r="BU66" s="760"/>
      <c r="BV66" s="760"/>
      <c r="BW66" s="760"/>
      <c r="BX66" s="760"/>
      <c r="BY66" s="760"/>
      <c r="BZ66" s="760"/>
      <c r="CA66" s="760"/>
      <c r="CB66" s="760"/>
      <c r="CC66" s="760"/>
      <c r="CD66" s="761"/>
      <c r="CE66" s="765"/>
      <c r="CF66" s="763"/>
      <c r="CG66" s="763"/>
      <c r="CH66" s="763"/>
      <c r="CI66" s="763"/>
      <c r="CJ66" s="763"/>
      <c r="CK66" s="763"/>
      <c r="CL66" s="763"/>
      <c r="CM66" s="763"/>
      <c r="CN66" s="763"/>
      <c r="CO66" s="763"/>
      <c r="CP66" s="763"/>
      <c r="CQ66" s="764"/>
    </row>
    <row r="67" spans="1:95" ht="3" customHeight="1">
      <c r="A67" s="468"/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/>
      <c r="AP67" s="428"/>
      <c r="AQ67" s="428"/>
      <c r="AR67" s="428"/>
      <c r="AS67" s="428"/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/>
      <c r="BG67" s="428"/>
      <c r="BH67" s="428"/>
      <c r="BI67" s="428"/>
      <c r="BJ67" s="428"/>
      <c r="BK67" s="428"/>
      <c r="BL67" s="428"/>
      <c r="BM67" s="428"/>
      <c r="BN67" s="428"/>
      <c r="BO67" s="428"/>
      <c r="BP67" s="428"/>
      <c r="BQ67" s="428"/>
      <c r="BR67" s="665"/>
      <c r="BS67" s="789"/>
      <c r="BT67" s="789"/>
      <c r="BU67" s="789"/>
      <c r="BV67" s="789"/>
      <c r="BW67" s="789"/>
      <c r="BX67" s="789"/>
      <c r="BY67" s="789"/>
      <c r="BZ67" s="789"/>
      <c r="CA67" s="789"/>
      <c r="CB67" s="789"/>
      <c r="CC67" s="789"/>
      <c r="CD67" s="790"/>
      <c r="CE67" s="762"/>
      <c r="CF67" s="763"/>
      <c r="CG67" s="763"/>
      <c r="CH67" s="763"/>
      <c r="CI67" s="763"/>
      <c r="CJ67" s="763"/>
      <c r="CK67" s="763"/>
      <c r="CL67" s="763"/>
      <c r="CM67" s="763"/>
      <c r="CN67" s="763"/>
      <c r="CO67" s="763"/>
      <c r="CP67" s="763"/>
      <c r="CQ67" s="764"/>
    </row>
    <row r="68" spans="1:95" ht="15.75" customHeight="1">
      <c r="A68" s="468"/>
      <c r="B68" s="496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  <c r="AM68" s="428"/>
      <c r="AN68" s="428"/>
      <c r="AO68" s="428"/>
      <c r="AP68" s="428"/>
      <c r="AQ68" s="428"/>
      <c r="AR68" s="428"/>
      <c r="AS68" s="428"/>
      <c r="AT68" s="428" t="s">
        <v>597</v>
      </c>
      <c r="AU68" s="428"/>
      <c r="AV68" s="428"/>
      <c r="AW68" s="428"/>
      <c r="AX68" s="428"/>
      <c r="AY68" s="452"/>
      <c r="AZ68" s="452"/>
      <c r="BA68" s="452"/>
      <c r="BB68" s="452"/>
      <c r="BC68" s="452"/>
      <c r="BD68" s="452"/>
      <c r="BE68" s="452"/>
      <c r="BF68" s="452"/>
      <c r="BG68" s="452"/>
      <c r="BH68" s="452"/>
      <c r="BI68" s="452"/>
      <c r="BJ68" s="452"/>
      <c r="BK68" s="452"/>
      <c r="BL68" s="428"/>
      <c r="BM68" s="745" t="s">
        <v>598</v>
      </c>
      <c r="BN68" s="746"/>
      <c r="BO68" s="746"/>
      <c r="BP68" s="747"/>
      <c r="BQ68" s="428"/>
      <c r="BR68" s="791"/>
      <c r="BS68" s="792"/>
      <c r="BT68" s="792"/>
      <c r="BU68" s="792"/>
      <c r="BV68" s="792"/>
      <c r="BW68" s="792"/>
      <c r="BX68" s="792"/>
      <c r="BY68" s="792"/>
      <c r="BZ68" s="792"/>
      <c r="CA68" s="792"/>
      <c r="CB68" s="792"/>
      <c r="CC68" s="792"/>
      <c r="CD68" s="793"/>
      <c r="CE68" s="765"/>
      <c r="CF68" s="763"/>
      <c r="CG68" s="763"/>
      <c r="CH68" s="763"/>
      <c r="CI68" s="763"/>
      <c r="CJ68" s="763"/>
      <c r="CK68" s="763"/>
      <c r="CL68" s="763"/>
      <c r="CM68" s="763"/>
      <c r="CN68" s="763"/>
      <c r="CO68" s="763"/>
      <c r="CP68" s="763"/>
      <c r="CQ68" s="764"/>
    </row>
    <row r="69" spans="1:95" ht="3" customHeight="1">
      <c r="A69" s="46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  <c r="AS69" s="428"/>
      <c r="AT69" s="428"/>
      <c r="AU69" s="428"/>
      <c r="AV69" s="428"/>
      <c r="AW69" s="428"/>
      <c r="AX69" s="428"/>
      <c r="AY69" s="428"/>
      <c r="AZ69" s="428"/>
      <c r="BA69" s="428"/>
      <c r="BB69" s="428"/>
      <c r="BC69" s="428"/>
      <c r="BD69" s="428"/>
      <c r="BE69" s="428"/>
      <c r="BF69" s="428"/>
      <c r="BG69" s="428"/>
      <c r="BH69" s="428"/>
      <c r="BI69" s="428"/>
      <c r="BJ69" s="428"/>
      <c r="BK69" s="428"/>
      <c r="BL69" s="428"/>
      <c r="BM69" s="428"/>
      <c r="BN69" s="428"/>
      <c r="BO69" s="428"/>
      <c r="BP69" s="428"/>
      <c r="BQ69" s="428"/>
      <c r="BR69" s="665"/>
      <c r="BS69" s="789"/>
      <c r="BT69" s="789"/>
      <c r="BU69" s="789"/>
      <c r="BV69" s="789"/>
      <c r="BW69" s="789"/>
      <c r="BX69" s="789"/>
      <c r="BY69" s="789"/>
      <c r="BZ69" s="789"/>
      <c r="CA69" s="789"/>
      <c r="CB69" s="789"/>
      <c r="CC69" s="789"/>
      <c r="CD69" s="790"/>
      <c r="CE69" s="762"/>
      <c r="CF69" s="763"/>
      <c r="CG69" s="763"/>
      <c r="CH69" s="763"/>
      <c r="CI69" s="763"/>
      <c r="CJ69" s="763"/>
      <c r="CK69" s="763"/>
      <c r="CL69" s="763"/>
      <c r="CM69" s="763"/>
      <c r="CN69" s="763"/>
      <c r="CO69" s="763"/>
      <c r="CP69" s="763"/>
      <c r="CQ69" s="764"/>
    </row>
    <row r="70" spans="1:95" ht="15.75" customHeight="1">
      <c r="A70" s="468"/>
      <c r="B70" s="503" t="s">
        <v>599</v>
      </c>
      <c r="C70" s="428"/>
      <c r="D70" s="428"/>
      <c r="E70" s="428"/>
      <c r="F70" s="428"/>
      <c r="G70" s="428"/>
      <c r="H70" s="428"/>
      <c r="I70" s="428"/>
      <c r="J70" s="428" t="s">
        <v>600</v>
      </c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8"/>
      <c r="AO70" s="428"/>
      <c r="AP70" s="428"/>
      <c r="AQ70" s="428"/>
      <c r="AR70" s="452"/>
      <c r="AS70" s="452"/>
      <c r="AT70" s="452"/>
      <c r="AU70" s="452"/>
      <c r="AV70" s="452"/>
      <c r="AW70" s="452"/>
      <c r="AX70" s="452"/>
      <c r="AY70" s="452"/>
      <c r="AZ70" s="452"/>
      <c r="BA70" s="452"/>
      <c r="BB70" s="452"/>
      <c r="BC70" s="452"/>
      <c r="BD70" s="452"/>
      <c r="BE70" s="452"/>
      <c r="BF70" s="452"/>
      <c r="BG70" s="452"/>
      <c r="BH70" s="452"/>
      <c r="BI70" s="452"/>
      <c r="BJ70" s="452"/>
      <c r="BK70" s="452"/>
      <c r="BL70" s="428"/>
      <c r="BM70" s="745" t="s">
        <v>601</v>
      </c>
      <c r="BN70" s="746"/>
      <c r="BO70" s="746"/>
      <c r="BP70" s="747"/>
      <c r="BQ70" s="428"/>
      <c r="BR70" s="791"/>
      <c r="BS70" s="792"/>
      <c r="BT70" s="792"/>
      <c r="BU70" s="792"/>
      <c r="BV70" s="792"/>
      <c r="BW70" s="792"/>
      <c r="BX70" s="792"/>
      <c r="BY70" s="792"/>
      <c r="BZ70" s="792"/>
      <c r="CA70" s="792"/>
      <c r="CB70" s="792"/>
      <c r="CC70" s="792"/>
      <c r="CD70" s="793"/>
      <c r="CE70" s="765"/>
      <c r="CF70" s="763"/>
      <c r="CG70" s="763"/>
      <c r="CH70" s="763"/>
      <c r="CI70" s="763"/>
      <c r="CJ70" s="763"/>
      <c r="CK70" s="763"/>
      <c r="CL70" s="763"/>
      <c r="CM70" s="763"/>
      <c r="CN70" s="763"/>
      <c r="CO70" s="763"/>
      <c r="CP70" s="763"/>
      <c r="CQ70" s="764"/>
    </row>
    <row r="71" spans="1:95">
      <c r="A71" s="468"/>
      <c r="B71" s="428"/>
      <c r="C71" s="428"/>
      <c r="D71" s="428"/>
      <c r="E71" s="428"/>
      <c r="F71" s="428"/>
      <c r="G71" s="428"/>
      <c r="H71" s="428"/>
      <c r="I71" s="428"/>
      <c r="J71" s="428" t="s">
        <v>602</v>
      </c>
      <c r="K71" s="428"/>
      <c r="L71" s="428"/>
      <c r="M71" s="428"/>
      <c r="N71" s="428"/>
      <c r="O71" s="428"/>
      <c r="P71" s="428"/>
      <c r="Q71" s="428"/>
      <c r="R71" s="428"/>
      <c r="S71" s="428"/>
      <c r="T71" s="782"/>
      <c r="U71" s="782"/>
      <c r="V71" s="782"/>
      <c r="W71" s="782"/>
      <c r="X71" s="782"/>
      <c r="Y71" s="782"/>
      <c r="Z71" s="782"/>
      <c r="AA71" s="782"/>
      <c r="AB71" s="782"/>
      <c r="AC71" s="782"/>
      <c r="AD71" s="782"/>
      <c r="AE71" s="428"/>
      <c r="AF71" s="428" t="s">
        <v>603</v>
      </c>
      <c r="AG71" s="428"/>
      <c r="AH71" s="428"/>
      <c r="AI71" s="428"/>
      <c r="AJ71" s="428"/>
      <c r="AK71" s="428"/>
      <c r="AL71" s="428"/>
      <c r="AM71" s="428"/>
      <c r="AN71" s="428"/>
      <c r="AO71" s="428"/>
      <c r="AP71" s="428"/>
      <c r="AQ71" s="428"/>
      <c r="AR71" s="654"/>
      <c r="AS71" s="654"/>
      <c r="AT71" s="654"/>
      <c r="AU71" s="654"/>
      <c r="AV71" s="654"/>
      <c r="AW71" s="654"/>
      <c r="AX71" s="654"/>
      <c r="AY71" s="654"/>
      <c r="AZ71" s="654"/>
      <c r="BA71" s="654"/>
      <c r="BB71" s="654"/>
      <c r="BC71" s="654"/>
      <c r="BD71" s="654"/>
      <c r="BE71" s="654"/>
      <c r="BF71" s="654"/>
      <c r="BG71" s="654"/>
      <c r="BH71" s="654"/>
      <c r="BI71" s="654"/>
      <c r="BJ71" s="654"/>
      <c r="BK71" s="654"/>
      <c r="BL71" s="428"/>
      <c r="BM71" s="428"/>
      <c r="BN71" s="428"/>
      <c r="BO71" s="428"/>
      <c r="BP71" s="428"/>
      <c r="BQ71" s="428"/>
      <c r="BR71" s="495"/>
      <c r="BS71" s="488"/>
      <c r="BT71" s="488"/>
      <c r="BU71" s="488"/>
      <c r="BV71" s="488"/>
      <c r="BW71" s="488"/>
      <c r="BX71" s="488"/>
      <c r="BY71" s="488"/>
      <c r="BZ71" s="488"/>
      <c r="CA71" s="488"/>
      <c r="CB71" s="488"/>
      <c r="CC71" s="488"/>
      <c r="CD71" s="489"/>
      <c r="CE71" s="497"/>
      <c r="CF71" s="490"/>
      <c r="CG71" s="490"/>
      <c r="CH71" s="490"/>
      <c r="CI71" s="490"/>
      <c r="CJ71" s="490"/>
      <c r="CK71" s="490"/>
      <c r="CL71" s="490"/>
      <c r="CM71" s="490"/>
      <c r="CN71" s="490"/>
      <c r="CO71" s="490"/>
      <c r="CP71" s="490"/>
      <c r="CQ71" s="491"/>
    </row>
    <row r="72" spans="1:95" ht="15.75" customHeight="1">
      <c r="A72" s="468"/>
      <c r="B72" s="428"/>
      <c r="C72" s="428"/>
      <c r="D72" s="428"/>
      <c r="E72" s="428"/>
      <c r="F72" s="428"/>
      <c r="G72" s="428"/>
      <c r="H72" s="428"/>
      <c r="I72" s="428"/>
      <c r="J72" s="428" t="s">
        <v>604</v>
      </c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782">
        <f>CE5</f>
        <v>6698.9999999999991</v>
      </c>
      <c r="X72" s="782"/>
      <c r="Y72" s="782"/>
      <c r="Z72" s="782"/>
      <c r="AA72" s="782"/>
      <c r="AB72" s="782"/>
      <c r="AC72" s="782"/>
      <c r="AD72" s="782"/>
      <c r="AE72" s="782"/>
      <c r="AF72" s="782"/>
      <c r="AG72" s="782"/>
      <c r="AH72" s="782"/>
      <c r="AI72" s="782"/>
      <c r="AJ72" s="782"/>
      <c r="AK72" s="782"/>
      <c r="AL72" s="782"/>
      <c r="AM72" s="782"/>
      <c r="AN72" s="782"/>
      <c r="AO72" s="782"/>
      <c r="AP72" s="782"/>
      <c r="AQ72" s="782"/>
      <c r="AR72" s="782"/>
      <c r="AS72" s="782"/>
      <c r="AT72" s="782"/>
      <c r="AU72" s="782"/>
      <c r="AV72" s="782"/>
      <c r="AW72" s="782"/>
      <c r="AX72" s="782"/>
      <c r="AY72" s="782"/>
      <c r="AZ72" s="782"/>
      <c r="BA72" s="782"/>
      <c r="BB72" s="782"/>
      <c r="BC72" s="782"/>
      <c r="BD72" s="782"/>
      <c r="BE72" s="782"/>
      <c r="BF72" s="782"/>
      <c r="BG72" s="782"/>
      <c r="BH72" s="782"/>
      <c r="BI72" s="782"/>
      <c r="BJ72" s="782"/>
      <c r="BK72" s="782"/>
      <c r="BL72" s="428"/>
      <c r="BM72" s="428"/>
      <c r="BN72" s="428"/>
      <c r="BO72" s="428"/>
      <c r="BP72" s="428"/>
      <c r="BQ72" s="428"/>
      <c r="BR72" s="497"/>
      <c r="BS72" s="490"/>
      <c r="BT72" s="490"/>
      <c r="BU72" s="490"/>
      <c r="BV72" s="490"/>
      <c r="BW72" s="490"/>
      <c r="BX72" s="490"/>
      <c r="BY72" s="490"/>
      <c r="BZ72" s="490"/>
      <c r="CA72" s="490"/>
      <c r="CB72" s="490"/>
      <c r="CC72" s="490"/>
      <c r="CD72" s="491"/>
      <c r="CE72" s="497"/>
      <c r="CF72" s="490"/>
      <c r="CG72" s="490"/>
      <c r="CH72" s="490"/>
      <c r="CI72" s="490"/>
      <c r="CJ72" s="490"/>
      <c r="CK72" s="490"/>
      <c r="CL72" s="490"/>
      <c r="CM72" s="490"/>
      <c r="CN72" s="490"/>
      <c r="CO72" s="490"/>
      <c r="CP72" s="490"/>
      <c r="CQ72" s="491"/>
    </row>
    <row r="73" spans="1:95" ht="3" customHeight="1">
      <c r="A73" s="46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28"/>
      <c r="AM73" s="428"/>
      <c r="AN73" s="428"/>
      <c r="AO73" s="428"/>
      <c r="AP73" s="428"/>
      <c r="AQ73" s="428"/>
      <c r="AR73" s="428"/>
      <c r="AS73" s="428"/>
      <c r="AT73" s="428"/>
      <c r="AU73" s="428"/>
      <c r="AV73" s="428"/>
      <c r="AW73" s="428"/>
      <c r="AX73" s="428"/>
      <c r="AY73" s="428"/>
      <c r="AZ73" s="428"/>
      <c r="BA73" s="428"/>
      <c r="BB73" s="428"/>
      <c r="BC73" s="428"/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8"/>
      <c r="BO73" s="428"/>
      <c r="BP73" s="428"/>
      <c r="BQ73" s="428"/>
      <c r="BR73" s="783"/>
      <c r="BS73" s="784"/>
      <c r="BT73" s="784"/>
      <c r="BU73" s="784"/>
      <c r="BV73" s="784"/>
      <c r="BW73" s="784"/>
      <c r="BX73" s="784"/>
      <c r="BY73" s="784"/>
      <c r="BZ73" s="784"/>
      <c r="CA73" s="784"/>
      <c r="CB73" s="784"/>
      <c r="CC73" s="784"/>
      <c r="CD73" s="785"/>
      <c r="CE73" s="762"/>
      <c r="CF73" s="763"/>
      <c r="CG73" s="763"/>
      <c r="CH73" s="763"/>
      <c r="CI73" s="763"/>
      <c r="CJ73" s="763"/>
      <c r="CK73" s="763"/>
      <c r="CL73" s="763"/>
      <c r="CM73" s="763"/>
      <c r="CN73" s="763"/>
      <c r="CO73" s="763"/>
      <c r="CP73" s="763"/>
      <c r="CQ73" s="764"/>
    </row>
    <row r="74" spans="1:95" ht="15.75" customHeight="1">
      <c r="A74" s="468"/>
      <c r="B74" s="496"/>
      <c r="C74" s="428"/>
      <c r="D74" s="428"/>
      <c r="E74" s="428"/>
      <c r="F74" s="428"/>
      <c r="G74" s="428"/>
      <c r="H74" s="428"/>
      <c r="I74" s="428"/>
      <c r="J74" s="428" t="s">
        <v>605</v>
      </c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28"/>
      <c r="AJ74" s="428"/>
      <c r="AK74" s="428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28"/>
      <c r="BM74" s="745" t="s">
        <v>606</v>
      </c>
      <c r="BN74" s="746"/>
      <c r="BO74" s="746"/>
      <c r="BP74" s="747"/>
      <c r="BQ74" s="428"/>
      <c r="BR74" s="786"/>
      <c r="BS74" s="787"/>
      <c r="BT74" s="787"/>
      <c r="BU74" s="787"/>
      <c r="BV74" s="787"/>
      <c r="BW74" s="787"/>
      <c r="BX74" s="787"/>
      <c r="BY74" s="787"/>
      <c r="BZ74" s="787"/>
      <c r="CA74" s="787"/>
      <c r="CB74" s="787"/>
      <c r="CC74" s="787"/>
      <c r="CD74" s="788"/>
      <c r="CE74" s="765"/>
      <c r="CF74" s="763"/>
      <c r="CG74" s="763"/>
      <c r="CH74" s="763"/>
      <c r="CI74" s="763"/>
      <c r="CJ74" s="763"/>
      <c r="CK74" s="763"/>
      <c r="CL74" s="763"/>
      <c r="CM74" s="763"/>
      <c r="CN74" s="763"/>
      <c r="CO74" s="763"/>
      <c r="CP74" s="763"/>
      <c r="CQ74" s="764"/>
    </row>
    <row r="75" spans="1:95" ht="3" customHeight="1">
      <c r="A75" s="468"/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8"/>
      <c r="AL75" s="428"/>
      <c r="AM75" s="428"/>
      <c r="AN75" s="428"/>
      <c r="AO75" s="428"/>
      <c r="AP75" s="428"/>
      <c r="AQ75" s="428"/>
      <c r="AR75" s="428"/>
      <c r="AS75" s="428"/>
      <c r="AT75" s="428"/>
      <c r="AU75" s="428"/>
      <c r="AV75" s="428"/>
      <c r="AW75" s="428"/>
      <c r="AX75" s="428"/>
      <c r="AY75" s="428"/>
      <c r="AZ75" s="428"/>
      <c r="BA75" s="428"/>
      <c r="BB75" s="428"/>
      <c r="BC75" s="428"/>
      <c r="BD75" s="428"/>
      <c r="BE75" s="428"/>
      <c r="BF75" s="428"/>
      <c r="BG75" s="428"/>
      <c r="BH75" s="428"/>
      <c r="BI75" s="428"/>
      <c r="BJ75" s="428"/>
      <c r="BK75" s="428"/>
      <c r="BL75" s="428"/>
      <c r="BM75" s="428"/>
      <c r="BN75" s="428"/>
      <c r="BO75" s="428"/>
      <c r="BP75" s="428"/>
      <c r="BQ75" s="428"/>
      <c r="BR75" s="665"/>
      <c r="BS75" s="789"/>
      <c r="BT75" s="789"/>
      <c r="BU75" s="789"/>
      <c r="BV75" s="789"/>
      <c r="BW75" s="789"/>
      <c r="BX75" s="789"/>
      <c r="BY75" s="789"/>
      <c r="BZ75" s="789"/>
      <c r="CA75" s="789"/>
      <c r="CB75" s="789"/>
      <c r="CC75" s="789"/>
      <c r="CD75" s="790"/>
      <c r="CE75" s="762"/>
      <c r="CF75" s="763"/>
      <c r="CG75" s="763"/>
      <c r="CH75" s="763"/>
      <c r="CI75" s="763"/>
      <c r="CJ75" s="763"/>
      <c r="CK75" s="763"/>
      <c r="CL75" s="763"/>
      <c r="CM75" s="763"/>
      <c r="CN75" s="763"/>
      <c r="CO75" s="763"/>
      <c r="CP75" s="763"/>
      <c r="CQ75" s="764"/>
    </row>
    <row r="76" spans="1:95" ht="15.75" customHeight="1">
      <c r="A76" s="468"/>
      <c r="B76" s="496"/>
      <c r="C76" s="428"/>
      <c r="D76" s="428"/>
      <c r="E76" s="428"/>
      <c r="F76" s="428"/>
      <c r="G76" s="428"/>
      <c r="H76" s="428"/>
      <c r="I76" s="428"/>
      <c r="J76" s="428" t="s">
        <v>607</v>
      </c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  <c r="AM76" s="428"/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428"/>
      <c r="BA76" s="428"/>
      <c r="BB76" s="428"/>
      <c r="BC76" s="428"/>
      <c r="BD76" s="428"/>
      <c r="BE76" s="428"/>
      <c r="BF76" s="428"/>
      <c r="BG76" s="452"/>
      <c r="BH76" s="452"/>
      <c r="BI76" s="452"/>
      <c r="BJ76" s="452"/>
      <c r="BK76" s="452"/>
      <c r="BL76" s="428"/>
      <c r="BM76" s="745" t="s">
        <v>608</v>
      </c>
      <c r="BN76" s="746"/>
      <c r="BO76" s="746"/>
      <c r="BP76" s="747"/>
      <c r="BQ76" s="428"/>
      <c r="BR76" s="791"/>
      <c r="BS76" s="792"/>
      <c r="BT76" s="792"/>
      <c r="BU76" s="792"/>
      <c r="BV76" s="792"/>
      <c r="BW76" s="792"/>
      <c r="BX76" s="792"/>
      <c r="BY76" s="792"/>
      <c r="BZ76" s="792"/>
      <c r="CA76" s="792"/>
      <c r="CB76" s="792"/>
      <c r="CC76" s="792"/>
      <c r="CD76" s="793"/>
      <c r="CE76" s="765"/>
      <c r="CF76" s="763"/>
      <c r="CG76" s="763"/>
      <c r="CH76" s="763"/>
      <c r="CI76" s="763"/>
      <c r="CJ76" s="763"/>
      <c r="CK76" s="763"/>
      <c r="CL76" s="763"/>
      <c r="CM76" s="763"/>
      <c r="CN76" s="763"/>
      <c r="CO76" s="763"/>
      <c r="CP76" s="763"/>
      <c r="CQ76" s="764"/>
    </row>
    <row r="77" spans="1:95">
      <c r="A77" s="468"/>
      <c r="B77" s="428"/>
      <c r="C77" s="428"/>
      <c r="D77" s="428"/>
      <c r="E77" s="428"/>
      <c r="F77" s="428"/>
      <c r="G77" s="428"/>
      <c r="H77" s="428"/>
      <c r="I77" s="428"/>
      <c r="J77" s="428" t="s">
        <v>602</v>
      </c>
      <c r="K77" s="428"/>
      <c r="L77" s="428"/>
      <c r="M77" s="428"/>
      <c r="N77" s="428"/>
      <c r="O77" s="428"/>
      <c r="P77" s="428"/>
      <c r="Q77" s="428"/>
      <c r="R77" s="428"/>
      <c r="S77" s="428"/>
      <c r="T77" s="782"/>
      <c r="U77" s="782"/>
      <c r="V77" s="782"/>
      <c r="W77" s="782"/>
      <c r="X77" s="782"/>
      <c r="Y77" s="782"/>
      <c r="Z77" s="782"/>
      <c r="AA77" s="782"/>
      <c r="AB77" s="782"/>
      <c r="AC77" s="782"/>
      <c r="AD77" s="782"/>
      <c r="AE77" s="428"/>
      <c r="AF77" s="428" t="s">
        <v>609</v>
      </c>
      <c r="AG77" s="428"/>
      <c r="AH77" s="428"/>
      <c r="AI77" s="428"/>
      <c r="AJ77" s="428"/>
      <c r="AK77" s="428"/>
      <c r="AL77" s="428"/>
      <c r="AM77" s="428"/>
      <c r="AN77" s="428"/>
      <c r="AO77" s="428"/>
      <c r="AP77" s="428"/>
      <c r="AQ77" s="428"/>
      <c r="AR77" s="504"/>
      <c r="AS77" s="504"/>
      <c r="AT77" s="504"/>
      <c r="AU77" s="504"/>
      <c r="AV77" s="504"/>
      <c r="AW77" s="504"/>
      <c r="AX77" s="504"/>
      <c r="AY77" s="504"/>
      <c r="AZ77" s="654"/>
      <c r="BA77" s="654"/>
      <c r="BB77" s="654"/>
      <c r="BC77" s="654"/>
      <c r="BD77" s="654"/>
      <c r="BE77" s="654"/>
      <c r="BF77" s="654"/>
      <c r="BG77" s="654"/>
      <c r="BH77" s="654"/>
      <c r="BI77" s="654"/>
      <c r="BJ77" s="654"/>
      <c r="BK77" s="654"/>
      <c r="BL77" s="428"/>
      <c r="BM77" s="428"/>
      <c r="BN77" s="428"/>
      <c r="BO77" s="428"/>
      <c r="BP77" s="428"/>
      <c r="BQ77" s="428"/>
      <c r="BR77" s="495"/>
      <c r="BS77" s="488"/>
      <c r="BT77" s="488"/>
      <c r="BU77" s="488"/>
      <c r="BV77" s="488"/>
      <c r="BW77" s="488"/>
      <c r="BX77" s="488"/>
      <c r="BY77" s="488"/>
      <c r="BZ77" s="488"/>
      <c r="CA77" s="488"/>
      <c r="CB77" s="488"/>
      <c r="CC77" s="488"/>
      <c r="CD77" s="489"/>
      <c r="CE77" s="497"/>
      <c r="CF77" s="490"/>
      <c r="CG77" s="490"/>
      <c r="CH77" s="490"/>
      <c r="CI77" s="490"/>
      <c r="CJ77" s="490"/>
      <c r="CK77" s="490"/>
      <c r="CL77" s="490"/>
      <c r="CM77" s="490"/>
      <c r="CN77" s="490"/>
      <c r="CO77" s="490"/>
      <c r="CP77" s="490"/>
      <c r="CQ77" s="491"/>
    </row>
    <row r="78" spans="1:95" ht="15.75" customHeight="1">
      <c r="A78" s="468"/>
      <c r="B78" s="428"/>
      <c r="C78" s="428"/>
      <c r="D78" s="428"/>
      <c r="E78" s="428"/>
      <c r="F78" s="428"/>
      <c r="G78" s="428"/>
      <c r="H78" s="428"/>
      <c r="I78" s="428"/>
      <c r="J78" s="428" t="s">
        <v>604</v>
      </c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782">
        <f>CE5</f>
        <v>6698.9999999999991</v>
      </c>
      <c r="X78" s="782"/>
      <c r="Y78" s="782"/>
      <c r="Z78" s="782"/>
      <c r="AA78" s="782"/>
      <c r="AB78" s="782"/>
      <c r="AC78" s="782"/>
      <c r="AD78" s="782"/>
      <c r="AE78" s="782"/>
      <c r="AF78" s="782"/>
      <c r="AG78" s="782"/>
      <c r="AH78" s="782"/>
      <c r="AI78" s="782"/>
      <c r="AJ78" s="782"/>
      <c r="AK78" s="782"/>
      <c r="AL78" s="782"/>
      <c r="AM78" s="782"/>
      <c r="AN78" s="782"/>
      <c r="AO78" s="782"/>
      <c r="AP78" s="782"/>
      <c r="AQ78" s="782"/>
      <c r="AR78" s="782"/>
      <c r="AS78" s="782"/>
      <c r="AT78" s="782"/>
      <c r="AU78" s="782"/>
      <c r="AV78" s="782"/>
      <c r="AW78" s="782"/>
      <c r="AX78" s="782"/>
      <c r="AY78" s="782"/>
      <c r="AZ78" s="782"/>
      <c r="BA78" s="782"/>
      <c r="BB78" s="782"/>
      <c r="BC78" s="782"/>
      <c r="BD78" s="782"/>
      <c r="BE78" s="782"/>
      <c r="BF78" s="782"/>
      <c r="BG78" s="782"/>
      <c r="BH78" s="782"/>
      <c r="BI78" s="782"/>
      <c r="BJ78" s="782"/>
      <c r="BK78" s="782"/>
      <c r="BL78" s="428"/>
      <c r="BM78" s="428"/>
      <c r="BN78" s="428"/>
      <c r="BO78" s="428"/>
      <c r="BP78" s="428"/>
      <c r="BQ78" s="428"/>
      <c r="BR78" s="497"/>
      <c r="BS78" s="490"/>
      <c r="BT78" s="490"/>
      <c r="BU78" s="490"/>
      <c r="BV78" s="490"/>
      <c r="BW78" s="490"/>
      <c r="BX78" s="490"/>
      <c r="BY78" s="490"/>
      <c r="BZ78" s="490"/>
      <c r="CA78" s="490"/>
      <c r="CB78" s="490"/>
      <c r="CC78" s="490"/>
      <c r="CD78" s="491"/>
      <c r="CE78" s="497"/>
      <c r="CF78" s="490"/>
      <c r="CG78" s="490"/>
      <c r="CH78" s="490"/>
      <c r="CI78" s="490"/>
      <c r="CJ78" s="490"/>
      <c r="CK78" s="490"/>
      <c r="CL78" s="490"/>
      <c r="CM78" s="490"/>
      <c r="CN78" s="490"/>
      <c r="CO78" s="490"/>
      <c r="CP78" s="490"/>
      <c r="CQ78" s="491"/>
    </row>
    <row r="79" spans="1:95" ht="3" customHeight="1">
      <c r="A79" s="46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  <c r="AN79" s="428"/>
      <c r="AO79" s="428"/>
      <c r="AP79" s="428"/>
      <c r="AQ79" s="428"/>
      <c r="AR79" s="428"/>
      <c r="AS79" s="428"/>
      <c r="AT79" s="428"/>
      <c r="AU79" s="428"/>
      <c r="AV79" s="428"/>
      <c r="AW79" s="428"/>
      <c r="AX79" s="428"/>
      <c r="AY79" s="428"/>
      <c r="AZ79" s="428"/>
      <c r="BA79" s="428"/>
      <c r="BB79" s="428"/>
      <c r="BC79" s="428"/>
      <c r="BD79" s="428"/>
      <c r="BE79" s="428"/>
      <c r="BF79" s="428"/>
      <c r="BG79" s="428"/>
      <c r="BH79" s="428"/>
      <c r="BI79" s="428"/>
      <c r="BJ79" s="428"/>
      <c r="BK79" s="428"/>
      <c r="BL79" s="428"/>
      <c r="BM79" s="428"/>
      <c r="BN79" s="428"/>
      <c r="BO79" s="428"/>
      <c r="BP79" s="428"/>
      <c r="BQ79" s="428"/>
      <c r="BR79" s="783"/>
      <c r="BS79" s="784"/>
      <c r="BT79" s="784"/>
      <c r="BU79" s="784"/>
      <c r="BV79" s="784"/>
      <c r="BW79" s="784"/>
      <c r="BX79" s="784"/>
      <c r="BY79" s="784"/>
      <c r="BZ79" s="784"/>
      <c r="CA79" s="784"/>
      <c r="CB79" s="784"/>
      <c r="CC79" s="784"/>
      <c r="CD79" s="785"/>
      <c r="CE79" s="762"/>
      <c r="CF79" s="763"/>
      <c r="CG79" s="763"/>
      <c r="CH79" s="763"/>
      <c r="CI79" s="763"/>
      <c r="CJ79" s="763"/>
      <c r="CK79" s="763"/>
      <c r="CL79" s="763"/>
      <c r="CM79" s="763"/>
      <c r="CN79" s="763"/>
      <c r="CO79" s="763"/>
      <c r="CP79" s="763"/>
      <c r="CQ79" s="764"/>
    </row>
    <row r="80" spans="1:95" ht="15.75" customHeight="1" thickBot="1">
      <c r="A80" s="468"/>
      <c r="B80" s="496"/>
      <c r="C80" s="428"/>
      <c r="D80" s="428"/>
      <c r="E80" s="428"/>
      <c r="F80" s="428"/>
      <c r="G80" s="428"/>
      <c r="H80" s="428"/>
      <c r="I80" s="428"/>
      <c r="J80" s="428" t="s">
        <v>610</v>
      </c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52"/>
      <c r="AM80" s="452"/>
      <c r="AN80" s="452"/>
      <c r="AO80" s="452"/>
      <c r="AP80" s="452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28"/>
      <c r="BM80" s="745" t="s">
        <v>611</v>
      </c>
      <c r="BN80" s="746"/>
      <c r="BO80" s="746"/>
      <c r="BP80" s="747"/>
      <c r="BQ80" s="428"/>
      <c r="BR80" s="786"/>
      <c r="BS80" s="787"/>
      <c r="BT80" s="787"/>
      <c r="BU80" s="787"/>
      <c r="BV80" s="787"/>
      <c r="BW80" s="787"/>
      <c r="BX80" s="787"/>
      <c r="BY80" s="787"/>
      <c r="BZ80" s="787"/>
      <c r="CA80" s="787"/>
      <c r="CB80" s="787"/>
      <c r="CC80" s="787"/>
      <c r="CD80" s="788"/>
      <c r="CE80" s="797"/>
      <c r="CF80" s="798"/>
      <c r="CG80" s="798"/>
      <c r="CH80" s="798"/>
      <c r="CI80" s="798"/>
      <c r="CJ80" s="798"/>
      <c r="CK80" s="798"/>
      <c r="CL80" s="798"/>
      <c r="CM80" s="798"/>
      <c r="CN80" s="798"/>
      <c r="CO80" s="798"/>
      <c r="CP80" s="798"/>
      <c r="CQ80" s="799"/>
    </row>
    <row r="81" spans="1:95" ht="3" customHeight="1" thickTop="1">
      <c r="A81" s="46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  <c r="AI81" s="428"/>
      <c r="AJ81" s="428"/>
      <c r="AK81" s="428"/>
      <c r="AL81" s="428"/>
      <c r="AM81" s="428"/>
      <c r="AN81" s="428"/>
      <c r="AO81" s="428"/>
      <c r="AP81" s="428"/>
      <c r="AQ81" s="428"/>
      <c r="AR81" s="428"/>
      <c r="AS81" s="428"/>
      <c r="AT81" s="428"/>
      <c r="AU81" s="428"/>
      <c r="AV81" s="428"/>
      <c r="AW81" s="428"/>
      <c r="AX81" s="428"/>
      <c r="AY81" s="428"/>
      <c r="AZ81" s="428"/>
      <c r="BA81" s="428"/>
      <c r="BB81" s="428"/>
      <c r="BC81" s="428"/>
      <c r="BD81" s="428"/>
      <c r="BE81" s="428"/>
      <c r="BF81" s="428"/>
      <c r="BG81" s="428"/>
      <c r="BH81" s="428"/>
      <c r="BI81" s="428"/>
      <c r="BJ81" s="428"/>
      <c r="BK81" s="428"/>
      <c r="BL81" s="428"/>
      <c r="BM81" s="428"/>
      <c r="BN81" s="428"/>
      <c r="BO81" s="428"/>
      <c r="BP81" s="428"/>
      <c r="BQ81" s="428"/>
      <c r="BR81" s="751"/>
      <c r="BS81" s="752"/>
      <c r="BT81" s="752"/>
      <c r="BU81" s="752"/>
      <c r="BV81" s="752"/>
      <c r="BW81" s="752"/>
      <c r="BX81" s="752"/>
      <c r="BY81" s="752"/>
      <c r="BZ81" s="752"/>
      <c r="CA81" s="752"/>
      <c r="CB81" s="752"/>
      <c r="CC81" s="752"/>
      <c r="CD81" s="753"/>
      <c r="CE81" s="795">
        <f>+CE45</f>
        <v>85845.22</v>
      </c>
      <c r="CF81" s="763"/>
      <c r="CG81" s="763"/>
      <c r="CH81" s="763"/>
      <c r="CI81" s="763"/>
      <c r="CJ81" s="763"/>
      <c r="CK81" s="763"/>
      <c r="CL81" s="763"/>
      <c r="CM81" s="763"/>
      <c r="CN81" s="763"/>
      <c r="CO81" s="763"/>
      <c r="CP81" s="763"/>
      <c r="CQ81" s="764"/>
    </row>
    <row r="82" spans="1:95" ht="15.75" customHeight="1">
      <c r="A82" s="468"/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 t="s">
        <v>612</v>
      </c>
      <c r="AK82" s="428"/>
      <c r="AL82" s="428"/>
      <c r="AM82" s="428"/>
      <c r="AN82" s="452"/>
      <c r="AO82" s="452"/>
      <c r="AP82" s="452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28"/>
      <c r="BM82" s="745" t="s">
        <v>613</v>
      </c>
      <c r="BN82" s="746"/>
      <c r="BO82" s="746"/>
      <c r="BP82" s="747"/>
      <c r="BQ82" s="428"/>
      <c r="BR82" s="765"/>
      <c r="BS82" s="763"/>
      <c r="BT82" s="763"/>
      <c r="BU82" s="763"/>
      <c r="BV82" s="763"/>
      <c r="BW82" s="763"/>
      <c r="BX82" s="763"/>
      <c r="BY82" s="763"/>
      <c r="BZ82" s="763"/>
      <c r="CA82" s="763"/>
      <c r="CB82" s="763"/>
      <c r="CC82" s="763"/>
      <c r="CD82" s="764"/>
      <c r="CE82" s="755"/>
      <c r="CF82" s="755"/>
      <c r="CG82" s="755"/>
      <c r="CH82" s="755"/>
      <c r="CI82" s="755"/>
      <c r="CJ82" s="755"/>
      <c r="CK82" s="755"/>
      <c r="CL82" s="755"/>
      <c r="CM82" s="755"/>
      <c r="CN82" s="755"/>
      <c r="CO82" s="755"/>
      <c r="CP82" s="755"/>
      <c r="CQ82" s="756"/>
    </row>
    <row r="83" spans="1:95" ht="3" customHeight="1">
      <c r="A83" s="468"/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  <c r="AI83" s="428"/>
      <c r="AJ83" s="428"/>
      <c r="AK83" s="428"/>
      <c r="AL83" s="428"/>
      <c r="AM83" s="428"/>
      <c r="AN83" s="428"/>
      <c r="AO83" s="428"/>
      <c r="AP83" s="428"/>
      <c r="AQ83" s="428"/>
      <c r="AR83" s="428"/>
      <c r="AS83" s="428"/>
      <c r="AT83" s="428"/>
      <c r="AU83" s="428"/>
      <c r="AV83" s="428"/>
      <c r="AW83" s="428"/>
      <c r="AX83" s="428"/>
      <c r="AY83" s="428"/>
      <c r="AZ83" s="428"/>
      <c r="BA83" s="428"/>
      <c r="BB83" s="428"/>
      <c r="BC83" s="428"/>
      <c r="BD83" s="428"/>
      <c r="BE83" s="428"/>
      <c r="BF83" s="428"/>
      <c r="BG83" s="428"/>
      <c r="BH83" s="428"/>
      <c r="BI83" s="428"/>
      <c r="BJ83" s="428"/>
      <c r="BK83" s="428"/>
      <c r="BL83" s="428"/>
      <c r="BM83" s="428"/>
      <c r="BN83" s="428"/>
      <c r="BO83" s="428"/>
      <c r="BP83" s="428"/>
      <c r="BQ83" s="428"/>
      <c r="BR83" s="762"/>
      <c r="BS83" s="763"/>
      <c r="BT83" s="763"/>
      <c r="BU83" s="763"/>
      <c r="BV83" s="763"/>
      <c r="BW83" s="763"/>
      <c r="BX83" s="763"/>
      <c r="BY83" s="763"/>
      <c r="BZ83" s="763"/>
      <c r="CA83" s="763"/>
      <c r="CB83" s="763"/>
      <c r="CC83" s="763"/>
      <c r="CD83" s="764"/>
      <c r="CE83" s="794"/>
      <c r="CF83" s="752"/>
      <c r="CG83" s="752"/>
      <c r="CH83" s="752"/>
      <c r="CI83" s="752"/>
      <c r="CJ83" s="752"/>
      <c r="CK83" s="752"/>
      <c r="CL83" s="752"/>
      <c r="CM83" s="752"/>
      <c r="CN83" s="752"/>
      <c r="CO83" s="752"/>
      <c r="CP83" s="752"/>
      <c r="CQ83" s="753"/>
    </row>
    <row r="84" spans="1:95" ht="15.75" customHeight="1">
      <c r="A84" s="46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 t="s">
        <v>614</v>
      </c>
      <c r="AK84" s="428"/>
      <c r="AL84" s="428"/>
      <c r="AM84" s="428"/>
      <c r="AN84" s="452"/>
      <c r="AO84" s="452"/>
      <c r="AP84" s="452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28"/>
      <c r="BM84" s="745" t="s">
        <v>615</v>
      </c>
      <c r="BN84" s="746"/>
      <c r="BO84" s="746"/>
      <c r="BP84" s="747"/>
      <c r="BQ84" s="428"/>
      <c r="BR84" s="765"/>
      <c r="BS84" s="763"/>
      <c r="BT84" s="763"/>
      <c r="BU84" s="763"/>
      <c r="BV84" s="763"/>
      <c r="BW84" s="763"/>
      <c r="BX84" s="763"/>
      <c r="BY84" s="763"/>
      <c r="BZ84" s="763"/>
      <c r="CA84" s="763"/>
      <c r="CB84" s="763"/>
      <c r="CC84" s="763"/>
      <c r="CD84" s="764"/>
      <c r="CE84" s="755"/>
      <c r="CF84" s="755"/>
      <c r="CG84" s="755"/>
      <c r="CH84" s="755"/>
      <c r="CI84" s="755"/>
      <c r="CJ84" s="755"/>
      <c r="CK84" s="755"/>
      <c r="CL84" s="755"/>
      <c r="CM84" s="755"/>
      <c r="CN84" s="755"/>
      <c r="CO84" s="755"/>
      <c r="CP84" s="755"/>
      <c r="CQ84" s="756"/>
    </row>
    <row r="85" spans="1:95" ht="3" customHeight="1">
      <c r="A85" s="46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428"/>
      <c r="AL85" s="428"/>
      <c r="AM85" s="428"/>
      <c r="AN85" s="428"/>
      <c r="AO85" s="428"/>
      <c r="AP85" s="428"/>
      <c r="AQ85" s="428"/>
      <c r="AR85" s="428"/>
      <c r="AS85" s="428"/>
      <c r="AT85" s="428"/>
      <c r="AU85" s="428"/>
      <c r="AV85" s="428"/>
      <c r="AW85" s="428"/>
      <c r="AX85" s="428"/>
      <c r="AY85" s="428"/>
      <c r="AZ85" s="428"/>
      <c r="BA85" s="428"/>
      <c r="BB85" s="428"/>
      <c r="BC85" s="428"/>
      <c r="BD85" s="428"/>
      <c r="BE85" s="428"/>
      <c r="BF85" s="428"/>
      <c r="BG85" s="428"/>
      <c r="BH85" s="428"/>
      <c r="BI85" s="428"/>
      <c r="BJ85" s="428"/>
      <c r="BK85" s="428"/>
      <c r="BL85" s="428"/>
      <c r="BM85" s="428"/>
      <c r="BN85" s="428"/>
      <c r="BO85" s="428"/>
      <c r="BP85" s="428"/>
      <c r="BQ85" s="428"/>
      <c r="BR85" s="762"/>
      <c r="BS85" s="763"/>
      <c r="BT85" s="763"/>
      <c r="BU85" s="763"/>
      <c r="BV85" s="763"/>
      <c r="BW85" s="763"/>
      <c r="BX85" s="763"/>
      <c r="BY85" s="763"/>
      <c r="BZ85" s="763"/>
      <c r="CA85" s="763"/>
      <c r="CB85" s="763"/>
      <c r="CC85" s="763"/>
      <c r="CD85" s="764"/>
      <c r="CE85" s="796"/>
      <c r="CF85" s="770"/>
      <c r="CG85" s="770"/>
      <c r="CH85" s="770"/>
      <c r="CI85" s="770"/>
      <c r="CJ85" s="770"/>
      <c r="CK85" s="770"/>
      <c r="CL85" s="770"/>
      <c r="CM85" s="770"/>
      <c r="CN85" s="770"/>
      <c r="CO85" s="770"/>
      <c r="CP85" s="770"/>
      <c r="CQ85" s="771"/>
    </row>
    <row r="86" spans="1:95" ht="15.75" customHeight="1">
      <c r="A86" s="46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28" t="s">
        <v>616</v>
      </c>
      <c r="AK86" s="428"/>
      <c r="AL86" s="428"/>
      <c r="AM86" s="428"/>
      <c r="AN86" s="428"/>
      <c r="AO86" s="428"/>
      <c r="AP86" s="428"/>
      <c r="AQ86" s="428"/>
      <c r="AR86" s="428"/>
      <c r="AS86" s="428"/>
      <c r="AT86" s="428"/>
      <c r="AU86" s="428"/>
      <c r="AV86" s="428"/>
      <c r="AW86" s="428"/>
      <c r="AX86" s="428"/>
      <c r="AY86" s="428"/>
      <c r="AZ86" s="428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28"/>
      <c r="BM86" s="745" t="s">
        <v>617</v>
      </c>
      <c r="BN86" s="746"/>
      <c r="BO86" s="746"/>
      <c r="BP86" s="747"/>
      <c r="BQ86" s="428"/>
      <c r="BR86" s="765"/>
      <c r="BS86" s="763"/>
      <c r="BT86" s="763"/>
      <c r="BU86" s="763"/>
      <c r="BV86" s="763"/>
      <c r="BW86" s="763"/>
      <c r="BX86" s="763"/>
      <c r="BY86" s="763"/>
      <c r="BZ86" s="763"/>
      <c r="CA86" s="763"/>
      <c r="CB86" s="763"/>
      <c r="CC86" s="763"/>
      <c r="CD86" s="764"/>
      <c r="CE86" s="773"/>
      <c r="CF86" s="773"/>
      <c r="CG86" s="773"/>
      <c r="CH86" s="773"/>
      <c r="CI86" s="773"/>
      <c r="CJ86" s="773"/>
      <c r="CK86" s="773"/>
      <c r="CL86" s="773"/>
      <c r="CM86" s="773"/>
      <c r="CN86" s="773"/>
      <c r="CO86" s="773"/>
      <c r="CP86" s="773"/>
      <c r="CQ86" s="774"/>
    </row>
    <row r="87" spans="1:95" ht="3" customHeight="1">
      <c r="A87" s="468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428"/>
      <c r="AK87" s="428"/>
      <c r="AL87" s="428"/>
      <c r="AM87" s="428"/>
      <c r="AN87" s="428"/>
      <c r="AO87" s="428"/>
      <c r="AP87" s="428"/>
      <c r="AQ87" s="428"/>
      <c r="AR87" s="428"/>
      <c r="AS87" s="428"/>
      <c r="AT87" s="428"/>
      <c r="AU87" s="428"/>
      <c r="AV87" s="428"/>
      <c r="AW87" s="428"/>
      <c r="AX87" s="428"/>
      <c r="AY87" s="428"/>
      <c r="AZ87" s="428"/>
      <c r="BA87" s="428"/>
      <c r="BB87" s="428"/>
      <c r="BC87" s="428"/>
      <c r="BD87" s="428"/>
      <c r="BE87" s="428"/>
      <c r="BF87" s="428"/>
      <c r="BG87" s="428"/>
      <c r="BH87" s="428"/>
      <c r="BI87" s="428"/>
      <c r="BJ87" s="428"/>
      <c r="BK87" s="428"/>
      <c r="BL87" s="428"/>
      <c r="BM87" s="428"/>
      <c r="BN87" s="428"/>
      <c r="BO87" s="428"/>
      <c r="BP87" s="428"/>
      <c r="BQ87" s="428"/>
      <c r="BR87" s="762"/>
      <c r="BS87" s="763"/>
      <c r="BT87" s="763"/>
      <c r="BU87" s="763"/>
      <c r="BV87" s="763"/>
      <c r="BW87" s="763"/>
      <c r="BX87" s="763"/>
      <c r="BY87" s="763"/>
      <c r="BZ87" s="763"/>
      <c r="CA87" s="763"/>
      <c r="CB87" s="763"/>
      <c r="CC87" s="763"/>
      <c r="CD87" s="764"/>
      <c r="CE87" s="794">
        <f>+CE81</f>
        <v>85845.22</v>
      </c>
      <c r="CF87" s="752"/>
      <c r="CG87" s="752"/>
      <c r="CH87" s="752"/>
      <c r="CI87" s="752"/>
      <c r="CJ87" s="752"/>
      <c r="CK87" s="752"/>
      <c r="CL87" s="752"/>
      <c r="CM87" s="752"/>
      <c r="CN87" s="752"/>
      <c r="CO87" s="752"/>
      <c r="CP87" s="752"/>
      <c r="CQ87" s="753"/>
    </row>
    <row r="88" spans="1:95" ht="15.75" customHeight="1">
      <c r="A88" s="468"/>
      <c r="B88" s="42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  <c r="AI88" s="428"/>
      <c r="AJ88" s="428"/>
      <c r="AK88" s="428"/>
      <c r="AL88" s="428"/>
      <c r="AM88" s="428"/>
      <c r="AN88" s="428"/>
      <c r="AO88" s="428" t="s">
        <v>618</v>
      </c>
      <c r="AP88" s="428"/>
      <c r="AQ88" s="428"/>
      <c r="AR88" s="428"/>
      <c r="AS88" s="428"/>
      <c r="AT88" s="428"/>
      <c r="AU88" s="428"/>
      <c r="AV88" s="428"/>
      <c r="AW88" s="428"/>
      <c r="AX88" s="428"/>
      <c r="AY88" s="428"/>
      <c r="AZ88" s="428"/>
      <c r="BA88" s="428"/>
      <c r="BB88" s="428"/>
      <c r="BC88" s="428"/>
      <c r="BD88" s="428"/>
      <c r="BE88" s="428"/>
      <c r="BF88" s="428"/>
      <c r="BG88" s="428"/>
      <c r="BH88" s="428"/>
      <c r="BI88" s="428"/>
      <c r="BJ88" s="428"/>
      <c r="BK88" s="428"/>
      <c r="BL88" s="428"/>
      <c r="BM88" s="745" t="s">
        <v>619</v>
      </c>
      <c r="BN88" s="746"/>
      <c r="BO88" s="746"/>
      <c r="BP88" s="747"/>
      <c r="BQ88" s="428"/>
      <c r="BR88" s="765"/>
      <c r="BS88" s="763"/>
      <c r="BT88" s="763"/>
      <c r="BU88" s="763"/>
      <c r="BV88" s="763"/>
      <c r="BW88" s="763"/>
      <c r="BX88" s="763"/>
      <c r="BY88" s="763"/>
      <c r="BZ88" s="763"/>
      <c r="CA88" s="763"/>
      <c r="CB88" s="763"/>
      <c r="CC88" s="763"/>
      <c r="CD88" s="764"/>
      <c r="CE88" s="755"/>
      <c r="CF88" s="755"/>
      <c r="CG88" s="755"/>
      <c r="CH88" s="755"/>
      <c r="CI88" s="755"/>
      <c r="CJ88" s="755"/>
      <c r="CK88" s="755"/>
      <c r="CL88" s="755"/>
      <c r="CM88" s="755"/>
      <c r="CN88" s="755"/>
      <c r="CO88" s="755"/>
      <c r="CP88" s="755"/>
      <c r="CQ88" s="756"/>
    </row>
    <row r="89" spans="1:95" ht="3" customHeight="1">
      <c r="A89" s="468"/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  <c r="AF89" s="428"/>
      <c r="AG89" s="42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8"/>
      <c r="AY89" s="428"/>
      <c r="AZ89" s="428"/>
      <c r="BA89" s="428"/>
      <c r="BB89" s="428"/>
      <c r="BC89" s="428"/>
      <c r="BD89" s="428"/>
      <c r="BE89" s="428"/>
      <c r="BF89" s="428"/>
      <c r="BG89" s="428"/>
      <c r="BH89" s="428"/>
      <c r="BI89" s="428"/>
      <c r="BJ89" s="428"/>
      <c r="BK89" s="428"/>
      <c r="BL89" s="428"/>
      <c r="BM89" s="428"/>
      <c r="BN89" s="428"/>
      <c r="BO89" s="428"/>
      <c r="BP89" s="428"/>
      <c r="BQ89" s="428"/>
      <c r="BR89" s="762"/>
      <c r="BS89" s="763"/>
      <c r="BT89" s="763"/>
      <c r="BU89" s="763"/>
      <c r="BV89" s="763"/>
      <c r="BW89" s="763"/>
      <c r="BX89" s="763"/>
      <c r="BY89" s="763"/>
      <c r="BZ89" s="763"/>
      <c r="CA89" s="763"/>
      <c r="CB89" s="763"/>
      <c r="CC89" s="763"/>
      <c r="CD89" s="764"/>
      <c r="CE89" s="794"/>
      <c r="CF89" s="752"/>
      <c r="CG89" s="752"/>
      <c r="CH89" s="752"/>
      <c r="CI89" s="752"/>
      <c r="CJ89" s="752"/>
      <c r="CK89" s="752"/>
      <c r="CL89" s="752"/>
      <c r="CM89" s="752"/>
      <c r="CN89" s="752"/>
      <c r="CO89" s="752"/>
      <c r="CP89" s="752"/>
      <c r="CQ89" s="753"/>
    </row>
    <row r="90" spans="1:95" ht="15.75" customHeight="1">
      <c r="A90" s="468"/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428" t="s">
        <v>620</v>
      </c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28"/>
      <c r="BA90" s="428"/>
      <c r="BB90" s="428"/>
      <c r="BC90" s="428"/>
      <c r="BD90" s="428"/>
      <c r="BE90" s="428"/>
      <c r="BF90" s="428"/>
      <c r="BG90" s="428"/>
      <c r="BH90" s="428"/>
      <c r="BI90" s="428"/>
      <c r="BJ90" s="428"/>
      <c r="BK90" s="428"/>
      <c r="BL90" s="428"/>
      <c r="BM90" s="745" t="s">
        <v>621</v>
      </c>
      <c r="BN90" s="746"/>
      <c r="BO90" s="746"/>
      <c r="BP90" s="747"/>
      <c r="BQ90" s="428"/>
      <c r="BR90" s="765"/>
      <c r="BS90" s="763"/>
      <c r="BT90" s="763"/>
      <c r="BU90" s="763"/>
      <c r="BV90" s="763"/>
      <c r="BW90" s="763"/>
      <c r="BX90" s="763"/>
      <c r="BY90" s="763"/>
      <c r="BZ90" s="763"/>
      <c r="CA90" s="763"/>
      <c r="CB90" s="763"/>
      <c r="CC90" s="763"/>
      <c r="CD90" s="764"/>
      <c r="CE90" s="755"/>
      <c r="CF90" s="755"/>
      <c r="CG90" s="755"/>
      <c r="CH90" s="755"/>
      <c r="CI90" s="755"/>
      <c r="CJ90" s="755"/>
      <c r="CK90" s="755"/>
      <c r="CL90" s="755"/>
      <c r="CM90" s="755"/>
      <c r="CN90" s="755"/>
      <c r="CO90" s="755"/>
      <c r="CP90" s="755"/>
      <c r="CQ90" s="756"/>
    </row>
    <row r="91" spans="1:95" ht="7.5" customHeight="1">
      <c r="A91" s="468"/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8"/>
      <c r="AJ91" s="428"/>
      <c r="AK91" s="428"/>
      <c r="AL91" s="428"/>
      <c r="AM91" s="428"/>
      <c r="AN91" s="428"/>
      <c r="AO91" s="428"/>
      <c r="AP91" s="428"/>
      <c r="AQ91" s="428"/>
      <c r="AR91" s="428"/>
      <c r="AS91" s="428"/>
      <c r="AT91" s="428"/>
      <c r="AU91" s="428"/>
      <c r="AV91" s="428"/>
      <c r="AW91" s="428"/>
      <c r="AX91" s="428"/>
      <c r="AY91" s="428"/>
      <c r="AZ91" s="428"/>
      <c r="BA91" s="428"/>
      <c r="BB91" s="428"/>
      <c r="BC91" s="428"/>
      <c r="BD91" s="428"/>
      <c r="BE91" s="428"/>
      <c r="BF91" s="428"/>
      <c r="BG91" s="428"/>
      <c r="BH91" s="428"/>
      <c r="BI91" s="428"/>
      <c r="BJ91" s="428"/>
      <c r="BK91" s="428"/>
      <c r="BL91" s="428"/>
      <c r="BM91" s="428"/>
      <c r="BN91" s="428"/>
      <c r="BO91" s="428"/>
      <c r="BP91" s="428"/>
      <c r="BQ91" s="428"/>
      <c r="BR91" s="506"/>
      <c r="BS91" s="501"/>
      <c r="BT91" s="501"/>
      <c r="BU91" s="501"/>
      <c r="BV91" s="501"/>
      <c r="BW91" s="501"/>
      <c r="BX91" s="501"/>
      <c r="BY91" s="501"/>
      <c r="BZ91" s="501"/>
      <c r="CA91" s="501"/>
      <c r="CB91" s="501"/>
      <c r="CC91" s="501"/>
      <c r="CD91" s="502"/>
      <c r="CE91" s="795"/>
      <c r="CF91" s="763"/>
      <c r="CG91" s="763"/>
      <c r="CH91" s="763"/>
      <c r="CI91" s="763"/>
      <c r="CJ91" s="763"/>
      <c r="CK91" s="763"/>
      <c r="CL91" s="763"/>
      <c r="CM91" s="763"/>
      <c r="CN91" s="763"/>
      <c r="CO91" s="763"/>
      <c r="CP91" s="763"/>
      <c r="CQ91" s="764"/>
    </row>
    <row r="92" spans="1:95" ht="15.75" customHeight="1">
      <c r="A92" s="468"/>
      <c r="B92" s="507" t="s">
        <v>622</v>
      </c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452"/>
      <c r="AK92" s="452"/>
      <c r="AL92" s="452"/>
      <c r="AM92" s="452"/>
      <c r="AN92" s="452"/>
      <c r="AO92" s="452"/>
      <c r="AP92" s="452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28"/>
      <c r="BM92" s="745" t="s">
        <v>623</v>
      </c>
      <c r="BN92" s="746"/>
      <c r="BO92" s="746"/>
      <c r="BP92" s="747"/>
      <c r="BQ92" s="428"/>
      <c r="BR92" s="800"/>
      <c r="BS92" s="801"/>
      <c r="BT92" s="801"/>
      <c r="BU92" s="801"/>
      <c r="BV92" s="801"/>
      <c r="BW92" s="801"/>
      <c r="BX92" s="801"/>
      <c r="BY92" s="801"/>
      <c r="BZ92" s="801"/>
      <c r="CA92" s="801"/>
      <c r="CB92" s="801"/>
      <c r="CC92" s="801"/>
      <c r="CD92" s="802"/>
      <c r="CE92" s="763"/>
      <c r="CF92" s="763"/>
      <c r="CG92" s="763"/>
      <c r="CH92" s="763"/>
      <c r="CI92" s="763"/>
      <c r="CJ92" s="763"/>
      <c r="CK92" s="763"/>
      <c r="CL92" s="763"/>
      <c r="CM92" s="763"/>
      <c r="CN92" s="763"/>
      <c r="CO92" s="763"/>
      <c r="CP92" s="763"/>
      <c r="CQ92" s="764"/>
    </row>
    <row r="93" spans="1:95" ht="3.75" customHeight="1">
      <c r="A93" s="468"/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428"/>
      <c r="AN93" s="428"/>
      <c r="AO93" s="428"/>
      <c r="AP93" s="428"/>
      <c r="AQ93" s="428"/>
      <c r="AR93" s="428"/>
      <c r="AS93" s="428"/>
      <c r="AT93" s="428"/>
      <c r="AU93" s="428"/>
      <c r="AV93" s="428"/>
      <c r="AW93" s="428"/>
      <c r="AX93" s="428"/>
      <c r="AY93" s="428"/>
      <c r="AZ93" s="428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8"/>
      <c r="BL93" s="428"/>
      <c r="BM93" s="428"/>
      <c r="BN93" s="428"/>
      <c r="BO93" s="428"/>
      <c r="BP93" s="428"/>
      <c r="BQ93" s="428"/>
      <c r="BR93" s="726"/>
      <c r="BS93" s="803"/>
      <c r="BT93" s="803"/>
      <c r="BU93" s="803"/>
      <c r="BV93" s="803"/>
      <c r="BW93" s="803"/>
      <c r="BX93" s="803"/>
      <c r="BY93" s="803"/>
      <c r="BZ93" s="803"/>
      <c r="CA93" s="803"/>
      <c r="CB93" s="803"/>
      <c r="CC93" s="803"/>
      <c r="CD93" s="804"/>
      <c r="CE93" s="762"/>
      <c r="CF93" s="763"/>
      <c r="CG93" s="763"/>
      <c r="CH93" s="763"/>
      <c r="CI93" s="763"/>
      <c r="CJ93" s="763"/>
      <c r="CK93" s="763"/>
      <c r="CL93" s="763"/>
      <c r="CM93" s="763"/>
      <c r="CN93" s="763"/>
      <c r="CO93" s="763"/>
      <c r="CP93" s="763"/>
      <c r="CQ93" s="764"/>
    </row>
    <row r="94" spans="1:95" ht="15.75" customHeight="1">
      <c r="A94" s="468"/>
      <c r="B94" s="507" t="s">
        <v>624</v>
      </c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52"/>
      <c r="AK94" s="452"/>
      <c r="AL94" s="452"/>
      <c r="AM94" s="452"/>
      <c r="AN94" s="452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28"/>
      <c r="BM94" s="745" t="s">
        <v>625</v>
      </c>
      <c r="BN94" s="746"/>
      <c r="BO94" s="746"/>
      <c r="BP94" s="747"/>
      <c r="BQ94" s="428"/>
      <c r="BR94" s="759"/>
      <c r="BS94" s="760"/>
      <c r="BT94" s="760"/>
      <c r="BU94" s="760"/>
      <c r="BV94" s="760"/>
      <c r="BW94" s="760"/>
      <c r="BX94" s="760"/>
      <c r="BY94" s="760"/>
      <c r="BZ94" s="760"/>
      <c r="CA94" s="760"/>
      <c r="CB94" s="760"/>
      <c r="CC94" s="760"/>
      <c r="CD94" s="761"/>
      <c r="CE94" s="765"/>
      <c r="CF94" s="763"/>
      <c r="CG94" s="763"/>
      <c r="CH94" s="763"/>
      <c r="CI94" s="763"/>
      <c r="CJ94" s="763"/>
      <c r="CK94" s="763"/>
      <c r="CL94" s="763"/>
      <c r="CM94" s="763"/>
      <c r="CN94" s="763"/>
      <c r="CO94" s="763"/>
      <c r="CP94" s="763"/>
      <c r="CQ94" s="764"/>
    </row>
    <row r="95" spans="1:95" ht="3.75" customHeight="1">
      <c r="A95" s="468"/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8"/>
      <c r="AM95" s="428"/>
      <c r="AN95" s="428"/>
      <c r="AO95" s="428"/>
      <c r="AP95" s="428"/>
      <c r="AQ95" s="428"/>
      <c r="AR95" s="428"/>
      <c r="AS95" s="428"/>
      <c r="AT95" s="428"/>
      <c r="AU95" s="428"/>
      <c r="AV95" s="428"/>
      <c r="AW95" s="428"/>
      <c r="AX95" s="428"/>
      <c r="AY95" s="428"/>
      <c r="AZ95" s="428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8"/>
      <c r="BL95" s="428"/>
      <c r="BM95" s="428"/>
      <c r="BN95" s="428"/>
      <c r="BO95" s="428"/>
      <c r="BP95" s="428"/>
      <c r="BQ95" s="428"/>
      <c r="BR95" s="726"/>
      <c r="BS95" s="803"/>
      <c r="BT95" s="803"/>
      <c r="BU95" s="803"/>
      <c r="BV95" s="803"/>
      <c r="BW95" s="803"/>
      <c r="BX95" s="803"/>
      <c r="BY95" s="803"/>
      <c r="BZ95" s="803"/>
      <c r="CA95" s="803"/>
      <c r="CB95" s="803"/>
      <c r="CC95" s="803"/>
      <c r="CD95" s="804"/>
      <c r="CE95" s="762"/>
      <c r="CF95" s="763"/>
      <c r="CG95" s="763"/>
      <c r="CH95" s="763"/>
      <c r="CI95" s="763"/>
      <c r="CJ95" s="763"/>
      <c r="CK95" s="763"/>
      <c r="CL95" s="763"/>
      <c r="CM95" s="763"/>
      <c r="CN95" s="763"/>
      <c r="CO95" s="763"/>
      <c r="CP95" s="763"/>
      <c r="CQ95" s="764"/>
    </row>
    <row r="96" spans="1:95" ht="15.75" customHeight="1">
      <c r="A96" s="468"/>
      <c r="B96" s="507" t="s">
        <v>626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52"/>
      <c r="AJ96" s="452"/>
      <c r="AK96" s="452"/>
      <c r="AL96" s="452"/>
      <c r="AM96" s="452"/>
      <c r="AN96" s="452"/>
      <c r="AO96" s="452"/>
      <c r="AP96" s="452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28"/>
      <c r="BM96" s="745" t="s">
        <v>627</v>
      </c>
      <c r="BN96" s="746"/>
      <c r="BO96" s="746"/>
      <c r="BP96" s="747"/>
      <c r="BQ96" s="428"/>
      <c r="BR96" s="759"/>
      <c r="BS96" s="760"/>
      <c r="BT96" s="760"/>
      <c r="BU96" s="760"/>
      <c r="BV96" s="760"/>
      <c r="BW96" s="760"/>
      <c r="BX96" s="760"/>
      <c r="BY96" s="760"/>
      <c r="BZ96" s="760"/>
      <c r="CA96" s="760"/>
      <c r="CB96" s="760"/>
      <c r="CC96" s="760"/>
      <c r="CD96" s="761"/>
      <c r="CE96" s="765"/>
      <c r="CF96" s="763"/>
      <c r="CG96" s="763"/>
      <c r="CH96" s="763"/>
      <c r="CI96" s="763"/>
      <c r="CJ96" s="763"/>
      <c r="CK96" s="763"/>
      <c r="CL96" s="763"/>
      <c r="CM96" s="763"/>
      <c r="CN96" s="763"/>
      <c r="CO96" s="763"/>
      <c r="CP96" s="763"/>
      <c r="CQ96" s="764"/>
    </row>
    <row r="97" spans="1:95" ht="3.75" customHeight="1">
      <c r="A97" s="468"/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428"/>
      <c r="AT97" s="428"/>
      <c r="AU97" s="428"/>
      <c r="AV97" s="428"/>
      <c r="AW97" s="428"/>
      <c r="AX97" s="428"/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8"/>
      <c r="BM97" s="428"/>
      <c r="BN97" s="428"/>
      <c r="BO97" s="428"/>
      <c r="BP97" s="428"/>
      <c r="BQ97" s="428"/>
      <c r="BR97" s="726"/>
      <c r="BS97" s="803"/>
      <c r="BT97" s="803"/>
      <c r="BU97" s="803"/>
      <c r="BV97" s="803"/>
      <c r="BW97" s="803"/>
      <c r="BX97" s="803"/>
      <c r="BY97" s="803"/>
      <c r="BZ97" s="803"/>
      <c r="CA97" s="803"/>
      <c r="CB97" s="803"/>
      <c r="CC97" s="803"/>
      <c r="CD97" s="804"/>
      <c r="CE97" s="762"/>
      <c r="CF97" s="763"/>
      <c r="CG97" s="763"/>
      <c r="CH97" s="763"/>
      <c r="CI97" s="763"/>
      <c r="CJ97" s="763"/>
      <c r="CK97" s="763"/>
      <c r="CL97" s="763"/>
      <c r="CM97" s="763"/>
      <c r="CN97" s="763"/>
      <c r="CO97" s="763"/>
      <c r="CP97" s="763"/>
      <c r="CQ97" s="764"/>
    </row>
    <row r="98" spans="1:95" ht="15.75" customHeight="1">
      <c r="A98" s="468"/>
      <c r="B98" s="507" t="s">
        <v>628</v>
      </c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  <c r="AM98" s="452"/>
      <c r="AN98" s="452"/>
      <c r="AO98" s="452"/>
      <c r="AP98" s="452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28"/>
      <c r="BM98" s="745" t="s">
        <v>629</v>
      </c>
      <c r="BN98" s="746"/>
      <c r="BO98" s="746"/>
      <c r="BP98" s="747"/>
      <c r="BQ98" s="428"/>
      <c r="BR98" s="759"/>
      <c r="BS98" s="760"/>
      <c r="BT98" s="760"/>
      <c r="BU98" s="760"/>
      <c r="BV98" s="760"/>
      <c r="BW98" s="760"/>
      <c r="BX98" s="760"/>
      <c r="BY98" s="760"/>
      <c r="BZ98" s="760"/>
      <c r="CA98" s="760"/>
      <c r="CB98" s="760"/>
      <c r="CC98" s="760"/>
      <c r="CD98" s="761"/>
      <c r="CE98" s="765"/>
      <c r="CF98" s="763"/>
      <c r="CG98" s="763"/>
      <c r="CH98" s="763"/>
      <c r="CI98" s="763"/>
      <c r="CJ98" s="763"/>
      <c r="CK98" s="763"/>
      <c r="CL98" s="763"/>
      <c r="CM98" s="763"/>
      <c r="CN98" s="763"/>
      <c r="CO98" s="763"/>
      <c r="CP98" s="763"/>
      <c r="CQ98" s="764"/>
    </row>
    <row r="99" spans="1:95" ht="3.75" customHeight="1">
      <c r="A99" s="468"/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28"/>
      <c r="AK99" s="428"/>
      <c r="AL99" s="428"/>
      <c r="AM99" s="428"/>
      <c r="AN99" s="428"/>
      <c r="AO99" s="428"/>
      <c r="AP99" s="428"/>
      <c r="AQ99" s="428"/>
      <c r="AR99" s="428"/>
      <c r="AS99" s="428"/>
      <c r="AT99" s="428"/>
      <c r="AU99" s="428"/>
      <c r="AV99" s="428"/>
      <c r="AW99" s="428"/>
      <c r="AX99" s="428"/>
      <c r="AY99" s="428"/>
      <c r="AZ99" s="428"/>
      <c r="BA99" s="428"/>
      <c r="BB99" s="428"/>
      <c r="BC99" s="428"/>
      <c r="BD99" s="428"/>
      <c r="BE99" s="428"/>
      <c r="BF99" s="428"/>
      <c r="BG99" s="428"/>
      <c r="BH99" s="428"/>
      <c r="BI99" s="428"/>
      <c r="BJ99" s="428"/>
      <c r="BK99" s="428"/>
      <c r="BL99" s="428"/>
      <c r="BM99" s="428"/>
      <c r="BN99" s="428"/>
      <c r="BO99" s="428"/>
      <c r="BP99" s="428"/>
      <c r="BQ99" s="428"/>
      <c r="BR99" s="726"/>
      <c r="BS99" s="803"/>
      <c r="BT99" s="803"/>
      <c r="BU99" s="803"/>
      <c r="BV99" s="803"/>
      <c r="BW99" s="803"/>
      <c r="BX99" s="803"/>
      <c r="BY99" s="803"/>
      <c r="BZ99" s="803"/>
      <c r="CA99" s="803"/>
      <c r="CB99" s="803"/>
      <c r="CC99" s="803"/>
      <c r="CD99" s="804"/>
      <c r="CE99" s="762"/>
      <c r="CF99" s="763"/>
      <c r="CG99" s="763"/>
      <c r="CH99" s="763"/>
      <c r="CI99" s="763"/>
      <c r="CJ99" s="763"/>
      <c r="CK99" s="763"/>
      <c r="CL99" s="763"/>
      <c r="CM99" s="763"/>
      <c r="CN99" s="763"/>
      <c r="CO99" s="763"/>
      <c r="CP99" s="763"/>
      <c r="CQ99" s="764"/>
    </row>
    <row r="100" spans="1:95" ht="15.75" customHeight="1">
      <c r="A100" s="468"/>
      <c r="B100" s="507" t="s">
        <v>630</v>
      </c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N100" s="452"/>
      <c r="AO100" s="452"/>
      <c r="AP100" s="452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28"/>
      <c r="BM100" s="745" t="s">
        <v>631</v>
      </c>
      <c r="BN100" s="746"/>
      <c r="BO100" s="746"/>
      <c r="BP100" s="747"/>
      <c r="BQ100" s="428"/>
      <c r="BR100" s="759"/>
      <c r="BS100" s="760"/>
      <c r="BT100" s="760"/>
      <c r="BU100" s="760"/>
      <c r="BV100" s="760"/>
      <c r="BW100" s="760"/>
      <c r="BX100" s="760"/>
      <c r="BY100" s="760"/>
      <c r="BZ100" s="760"/>
      <c r="CA100" s="760"/>
      <c r="CB100" s="760"/>
      <c r="CC100" s="760"/>
      <c r="CD100" s="761"/>
      <c r="CE100" s="765"/>
      <c r="CF100" s="763"/>
      <c r="CG100" s="763"/>
      <c r="CH100" s="763"/>
      <c r="CI100" s="763"/>
      <c r="CJ100" s="763"/>
      <c r="CK100" s="763"/>
      <c r="CL100" s="763"/>
      <c r="CM100" s="763"/>
      <c r="CN100" s="763"/>
      <c r="CO100" s="763"/>
      <c r="CP100" s="763"/>
      <c r="CQ100" s="764"/>
    </row>
    <row r="101" spans="1:95" ht="3.75" customHeight="1">
      <c r="A101" s="468"/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28"/>
      <c r="AK101" s="428"/>
      <c r="AL101" s="428"/>
      <c r="AM101" s="428"/>
      <c r="AN101" s="428"/>
      <c r="AO101" s="428"/>
      <c r="AP101" s="428"/>
      <c r="AQ101" s="428"/>
      <c r="AR101" s="428"/>
      <c r="AS101" s="428"/>
      <c r="AT101" s="428"/>
      <c r="AU101" s="428"/>
      <c r="AV101" s="428"/>
      <c r="AW101" s="428"/>
      <c r="AX101" s="428"/>
      <c r="AY101" s="428"/>
      <c r="AZ101" s="428"/>
      <c r="BA101" s="428"/>
      <c r="BB101" s="428"/>
      <c r="BC101" s="428"/>
      <c r="BD101" s="428"/>
      <c r="BE101" s="428"/>
      <c r="BF101" s="428"/>
      <c r="BG101" s="428"/>
      <c r="BH101" s="428"/>
      <c r="BI101" s="428"/>
      <c r="BJ101" s="428"/>
      <c r="BK101" s="428"/>
      <c r="BL101" s="428"/>
      <c r="BM101" s="428"/>
      <c r="BN101" s="428"/>
      <c r="BO101" s="428"/>
      <c r="BP101" s="428"/>
      <c r="BQ101" s="428"/>
      <c r="BR101" s="726"/>
      <c r="BS101" s="803"/>
      <c r="BT101" s="803"/>
      <c r="BU101" s="803"/>
      <c r="BV101" s="803"/>
      <c r="BW101" s="803"/>
      <c r="BX101" s="803"/>
      <c r="BY101" s="803"/>
      <c r="BZ101" s="803"/>
      <c r="CA101" s="803"/>
      <c r="CB101" s="803"/>
      <c r="CC101" s="803"/>
      <c r="CD101" s="804"/>
      <c r="CE101" s="762"/>
      <c r="CF101" s="763"/>
      <c r="CG101" s="763"/>
      <c r="CH101" s="763"/>
      <c r="CI101" s="763"/>
      <c r="CJ101" s="763"/>
      <c r="CK101" s="763"/>
      <c r="CL101" s="763"/>
      <c r="CM101" s="763"/>
      <c r="CN101" s="763"/>
      <c r="CO101" s="763"/>
      <c r="CP101" s="763"/>
      <c r="CQ101" s="764"/>
    </row>
    <row r="102" spans="1:95" ht="15.75" customHeight="1">
      <c r="A102" s="468"/>
      <c r="B102" s="507" t="s">
        <v>632</v>
      </c>
      <c r="C102" s="428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52"/>
      <c r="AD102" s="452"/>
      <c r="AE102" s="452"/>
      <c r="AF102" s="452"/>
      <c r="AG102" s="452"/>
      <c r="AH102" s="452"/>
      <c r="AI102" s="452"/>
      <c r="AJ102" s="452"/>
      <c r="AK102" s="452"/>
      <c r="AL102" s="452"/>
      <c r="AM102" s="452"/>
      <c r="AN102" s="452"/>
      <c r="AO102" s="452"/>
      <c r="AP102" s="452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28"/>
      <c r="BM102" s="745" t="s">
        <v>633</v>
      </c>
      <c r="BN102" s="746"/>
      <c r="BO102" s="746"/>
      <c r="BP102" s="747"/>
      <c r="BQ102" s="428"/>
      <c r="BR102" s="759"/>
      <c r="BS102" s="760"/>
      <c r="BT102" s="760"/>
      <c r="BU102" s="760"/>
      <c r="BV102" s="760"/>
      <c r="BW102" s="760"/>
      <c r="BX102" s="760"/>
      <c r="BY102" s="760"/>
      <c r="BZ102" s="760"/>
      <c r="CA102" s="760"/>
      <c r="CB102" s="760"/>
      <c r="CC102" s="760"/>
      <c r="CD102" s="761"/>
      <c r="CE102" s="765"/>
      <c r="CF102" s="763"/>
      <c r="CG102" s="763"/>
      <c r="CH102" s="763"/>
      <c r="CI102" s="763"/>
      <c r="CJ102" s="763"/>
      <c r="CK102" s="763"/>
      <c r="CL102" s="763"/>
      <c r="CM102" s="763"/>
      <c r="CN102" s="763"/>
      <c r="CO102" s="763"/>
      <c r="CP102" s="763"/>
      <c r="CQ102" s="764"/>
    </row>
    <row r="103" spans="1:95" ht="3.75" customHeight="1">
      <c r="A103" s="468"/>
      <c r="B103" s="428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28"/>
      <c r="AT103" s="428"/>
      <c r="AU103" s="428"/>
      <c r="AV103" s="428"/>
      <c r="AW103" s="428"/>
      <c r="AX103" s="428"/>
      <c r="AY103" s="428"/>
      <c r="AZ103" s="428"/>
      <c r="BA103" s="428"/>
      <c r="BB103" s="428"/>
      <c r="BC103" s="428"/>
      <c r="BD103" s="428"/>
      <c r="BE103" s="428"/>
      <c r="BF103" s="428"/>
      <c r="BG103" s="428"/>
      <c r="BH103" s="428"/>
      <c r="BI103" s="428"/>
      <c r="BJ103" s="428"/>
      <c r="BK103" s="428"/>
      <c r="BL103" s="428"/>
      <c r="BM103" s="428"/>
      <c r="BN103" s="428"/>
      <c r="BO103" s="428"/>
      <c r="BP103" s="428"/>
      <c r="BQ103" s="428"/>
      <c r="BR103" s="726"/>
      <c r="BS103" s="803"/>
      <c r="BT103" s="803"/>
      <c r="BU103" s="803"/>
      <c r="BV103" s="803"/>
      <c r="BW103" s="803"/>
      <c r="BX103" s="803"/>
      <c r="BY103" s="803"/>
      <c r="BZ103" s="803"/>
      <c r="CA103" s="803"/>
      <c r="CB103" s="803"/>
      <c r="CC103" s="803"/>
      <c r="CD103" s="804"/>
      <c r="CE103" s="762"/>
      <c r="CF103" s="763"/>
      <c r="CG103" s="763"/>
      <c r="CH103" s="763"/>
      <c r="CI103" s="763"/>
      <c r="CJ103" s="763"/>
      <c r="CK103" s="763"/>
      <c r="CL103" s="763"/>
      <c r="CM103" s="763"/>
      <c r="CN103" s="763"/>
      <c r="CO103" s="763"/>
      <c r="CP103" s="763"/>
      <c r="CQ103" s="764"/>
    </row>
    <row r="104" spans="1:95" ht="15.75" customHeight="1">
      <c r="A104" s="468"/>
      <c r="B104" s="507" t="s">
        <v>634</v>
      </c>
      <c r="C104" s="428"/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R104" s="428"/>
      <c r="AS104" s="428"/>
      <c r="AT104" s="428"/>
      <c r="AU104" s="428"/>
      <c r="AV104" s="428"/>
      <c r="AW104" s="428"/>
      <c r="AX104" s="428"/>
      <c r="AY104" s="428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28"/>
      <c r="BM104" s="745" t="s">
        <v>635</v>
      </c>
      <c r="BN104" s="746"/>
      <c r="BO104" s="746"/>
      <c r="BP104" s="747"/>
      <c r="BQ104" s="428"/>
      <c r="BR104" s="759"/>
      <c r="BS104" s="760"/>
      <c r="BT104" s="760"/>
      <c r="BU104" s="760"/>
      <c r="BV104" s="760"/>
      <c r="BW104" s="760"/>
      <c r="BX104" s="760"/>
      <c r="BY104" s="760"/>
      <c r="BZ104" s="760"/>
      <c r="CA104" s="760"/>
      <c r="CB104" s="760"/>
      <c r="CC104" s="760"/>
      <c r="CD104" s="761"/>
      <c r="CE104" s="765"/>
      <c r="CF104" s="763"/>
      <c r="CG104" s="763"/>
      <c r="CH104" s="763"/>
      <c r="CI104" s="763"/>
      <c r="CJ104" s="763"/>
      <c r="CK104" s="763"/>
      <c r="CL104" s="763"/>
      <c r="CM104" s="763"/>
      <c r="CN104" s="763"/>
      <c r="CO104" s="763"/>
      <c r="CP104" s="763"/>
      <c r="CQ104" s="764"/>
    </row>
    <row r="105" spans="1:95" ht="3.75" customHeight="1">
      <c r="A105" s="468"/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28"/>
      <c r="AL105" s="428"/>
      <c r="AM105" s="428"/>
      <c r="AN105" s="428"/>
      <c r="AO105" s="428"/>
      <c r="AP105" s="428"/>
      <c r="AQ105" s="428"/>
      <c r="AR105" s="428"/>
      <c r="AS105" s="428"/>
      <c r="AT105" s="428"/>
      <c r="AU105" s="428"/>
      <c r="AV105" s="428"/>
      <c r="AW105" s="428"/>
      <c r="AX105" s="428"/>
      <c r="AY105" s="428"/>
      <c r="AZ105" s="428"/>
      <c r="BA105" s="428"/>
      <c r="BB105" s="428"/>
      <c r="BC105" s="428"/>
      <c r="BD105" s="428"/>
      <c r="BE105" s="428"/>
      <c r="BF105" s="428"/>
      <c r="BG105" s="428"/>
      <c r="BH105" s="428"/>
      <c r="BI105" s="428"/>
      <c r="BJ105" s="428"/>
      <c r="BK105" s="428"/>
      <c r="BL105" s="428"/>
      <c r="BM105" s="428"/>
      <c r="BN105" s="428"/>
      <c r="BO105" s="428"/>
      <c r="BP105" s="428"/>
      <c r="BQ105" s="428"/>
      <c r="BR105" s="726"/>
      <c r="BS105" s="803"/>
      <c r="BT105" s="803"/>
      <c r="BU105" s="803"/>
      <c r="BV105" s="803"/>
      <c r="BW105" s="803"/>
      <c r="BX105" s="803"/>
      <c r="BY105" s="803"/>
      <c r="BZ105" s="803"/>
      <c r="CA105" s="803"/>
      <c r="CB105" s="803"/>
      <c r="CC105" s="803"/>
      <c r="CD105" s="804"/>
      <c r="CE105" s="762"/>
      <c r="CF105" s="763"/>
      <c r="CG105" s="763"/>
      <c r="CH105" s="763"/>
      <c r="CI105" s="763"/>
      <c r="CJ105" s="763"/>
      <c r="CK105" s="763"/>
      <c r="CL105" s="763"/>
      <c r="CM105" s="763"/>
      <c r="CN105" s="763"/>
      <c r="CO105" s="763"/>
      <c r="CP105" s="763"/>
      <c r="CQ105" s="764"/>
    </row>
    <row r="106" spans="1:95" ht="15.75" customHeight="1">
      <c r="A106" s="468"/>
      <c r="B106" s="507" t="s">
        <v>636</v>
      </c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R106" s="428"/>
      <c r="AS106" s="428"/>
      <c r="AT106" s="428"/>
      <c r="AU106" s="428"/>
      <c r="AV106" s="428"/>
      <c r="AW106" s="428"/>
      <c r="AX106" s="428"/>
      <c r="AY106" s="428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28"/>
      <c r="BM106" s="745" t="s">
        <v>637</v>
      </c>
      <c r="BN106" s="746"/>
      <c r="BO106" s="746"/>
      <c r="BP106" s="747"/>
      <c r="BQ106" s="428"/>
      <c r="BR106" s="759"/>
      <c r="BS106" s="760"/>
      <c r="BT106" s="760"/>
      <c r="BU106" s="760"/>
      <c r="BV106" s="760"/>
      <c r="BW106" s="760"/>
      <c r="BX106" s="760"/>
      <c r="BY106" s="760"/>
      <c r="BZ106" s="760"/>
      <c r="CA106" s="760"/>
      <c r="CB106" s="760"/>
      <c r="CC106" s="760"/>
      <c r="CD106" s="761"/>
      <c r="CE106" s="765"/>
      <c r="CF106" s="763"/>
      <c r="CG106" s="763"/>
      <c r="CH106" s="763"/>
      <c r="CI106" s="763"/>
      <c r="CJ106" s="763"/>
      <c r="CK106" s="763"/>
      <c r="CL106" s="763"/>
      <c r="CM106" s="763"/>
      <c r="CN106" s="763"/>
      <c r="CO106" s="763"/>
      <c r="CP106" s="763"/>
      <c r="CQ106" s="764"/>
    </row>
    <row r="107" spans="1:95" ht="3.75" customHeight="1">
      <c r="A107" s="468"/>
      <c r="B107" s="428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428"/>
      <c r="AM107" s="428"/>
      <c r="AN107" s="428"/>
      <c r="AO107" s="428"/>
      <c r="AP107" s="428"/>
      <c r="AQ107" s="428"/>
      <c r="AR107" s="428"/>
      <c r="AS107" s="428"/>
      <c r="AT107" s="428"/>
      <c r="AU107" s="428"/>
      <c r="AV107" s="428"/>
      <c r="AW107" s="428"/>
      <c r="AX107" s="428"/>
      <c r="AY107" s="428"/>
      <c r="AZ107" s="428"/>
      <c r="BA107" s="428"/>
      <c r="BB107" s="428"/>
      <c r="BC107" s="428"/>
      <c r="BD107" s="428"/>
      <c r="BE107" s="428"/>
      <c r="BF107" s="428"/>
      <c r="BG107" s="428"/>
      <c r="BH107" s="428"/>
      <c r="BI107" s="428"/>
      <c r="BJ107" s="428"/>
      <c r="BK107" s="428"/>
      <c r="BL107" s="428"/>
      <c r="BM107" s="428"/>
      <c r="BN107" s="428"/>
      <c r="BO107" s="428"/>
      <c r="BP107" s="428"/>
      <c r="BQ107" s="428"/>
      <c r="BR107" s="726"/>
      <c r="BS107" s="803"/>
      <c r="BT107" s="803"/>
      <c r="BU107" s="803"/>
      <c r="BV107" s="803"/>
      <c r="BW107" s="803"/>
      <c r="BX107" s="803"/>
      <c r="BY107" s="803"/>
      <c r="BZ107" s="803"/>
      <c r="CA107" s="803"/>
      <c r="CB107" s="803"/>
      <c r="CC107" s="803"/>
      <c r="CD107" s="804"/>
      <c r="CE107" s="762"/>
      <c r="CF107" s="763"/>
      <c r="CG107" s="763"/>
      <c r="CH107" s="763"/>
      <c r="CI107" s="763"/>
      <c r="CJ107" s="763"/>
      <c r="CK107" s="763"/>
      <c r="CL107" s="763"/>
      <c r="CM107" s="763"/>
      <c r="CN107" s="763"/>
      <c r="CO107" s="763"/>
      <c r="CP107" s="763"/>
      <c r="CQ107" s="764"/>
    </row>
    <row r="108" spans="1:95" ht="15.75" customHeight="1" thickBot="1">
      <c r="A108" s="468"/>
      <c r="B108" s="507" t="s">
        <v>638</v>
      </c>
      <c r="C108" s="428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2"/>
      <c r="AE108" s="452"/>
      <c r="AF108" s="452"/>
      <c r="AG108" s="452"/>
      <c r="AH108" s="452"/>
      <c r="AI108" s="452"/>
      <c r="AJ108" s="452"/>
      <c r="AK108" s="452"/>
      <c r="AL108" s="452"/>
      <c r="AM108" s="452"/>
      <c r="AN108" s="452"/>
      <c r="AO108" s="452"/>
      <c r="AP108" s="452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28"/>
      <c r="BM108" s="745" t="s">
        <v>639</v>
      </c>
      <c r="BN108" s="746"/>
      <c r="BO108" s="746"/>
      <c r="BP108" s="747"/>
      <c r="BQ108" s="428"/>
      <c r="BR108" s="759"/>
      <c r="BS108" s="760"/>
      <c r="BT108" s="760"/>
      <c r="BU108" s="760"/>
      <c r="BV108" s="760"/>
      <c r="BW108" s="760"/>
      <c r="BX108" s="760"/>
      <c r="BY108" s="760"/>
      <c r="BZ108" s="760"/>
      <c r="CA108" s="760"/>
      <c r="CB108" s="760"/>
      <c r="CC108" s="760"/>
      <c r="CD108" s="761"/>
      <c r="CE108" s="765"/>
      <c r="CF108" s="763"/>
      <c r="CG108" s="763"/>
      <c r="CH108" s="763"/>
      <c r="CI108" s="763"/>
      <c r="CJ108" s="763"/>
      <c r="CK108" s="763"/>
      <c r="CL108" s="763"/>
      <c r="CM108" s="763"/>
      <c r="CN108" s="763"/>
      <c r="CO108" s="763"/>
      <c r="CP108" s="763"/>
      <c r="CQ108" s="764"/>
    </row>
    <row r="109" spans="1:95" ht="3" customHeight="1" thickTop="1" thickBot="1">
      <c r="A109" s="468"/>
      <c r="B109" s="428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8"/>
      <c r="AO109" s="428"/>
      <c r="AP109" s="428"/>
      <c r="AQ109" s="428"/>
      <c r="AR109" s="428"/>
      <c r="AS109" s="428"/>
      <c r="AT109" s="428"/>
      <c r="AU109" s="428"/>
      <c r="AV109" s="428"/>
      <c r="AW109" s="428"/>
      <c r="AX109" s="428"/>
      <c r="AY109" s="428"/>
      <c r="AZ109" s="428"/>
      <c r="BA109" s="428"/>
      <c r="BB109" s="428"/>
      <c r="BC109" s="428"/>
      <c r="BD109" s="428"/>
      <c r="BE109" s="428"/>
      <c r="BF109" s="428"/>
      <c r="BG109" s="428"/>
      <c r="BH109" s="428"/>
      <c r="BI109" s="428"/>
      <c r="BJ109" s="428"/>
      <c r="BK109" s="428"/>
      <c r="BL109" s="428"/>
      <c r="BM109" s="428"/>
      <c r="BN109" s="428"/>
      <c r="BO109" s="428"/>
      <c r="BP109" s="428"/>
      <c r="BQ109" s="428"/>
      <c r="BR109" s="665"/>
      <c r="BS109" s="658"/>
      <c r="BT109" s="658"/>
      <c r="BU109" s="658"/>
      <c r="BV109" s="658"/>
      <c r="BW109" s="658"/>
      <c r="BX109" s="658"/>
      <c r="BY109" s="658"/>
      <c r="BZ109" s="658"/>
      <c r="CA109" s="658"/>
      <c r="CB109" s="658"/>
      <c r="CC109" s="658"/>
      <c r="CD109" s="666"/>
      <c r="CE109" s="805">
        <f>+CE87</f>
        <v>85845.22</v>
      </c>
      <c r="CF109" s="806"/>
      <c r="CG109" s="806"/>
      <c r="CH109" s="806"/>
      <c r="CI109" s="806"/>
      <c r="CJ109" s="806"/>
      <c r="CK109" s="806"/>
      <c r="CL109" s="806"/>
      <c r="CM109" s="806"/>
      <c r="CN109" s="806"/>
      <c r="CO109" s="806"/>
      <c r="CP109" s="806"/>
      <c r="CQ109" s="807"/>
    </row>
    <row r="110" spans="1:95" ht="15.75" customHeight="1" thickTop="1" thickBot="1">
      <c r="A110" s="468"/>
      <c r="B110" s="428"/>
      <c r="C110" s="428"/>
      <c r="D110" s="428"/>
      <c r="E110" s="428"/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  <c r="AF110" s="428"/>
      <c r="AG110" s="428"/>
      <c r="AH110" s="428"/>
      <c r="AI110" s="428"/>
      <c r="AJ110" s="428"/>
      <c r="AK110" s="428"/>
      <c r="AL110" s="428"/>
      <c r="AM110" s="428"/>
      <c r="AN110" s="428"/>
      <c r="AO110" s="428"/>
      <c r="AP110" s="428"/>
      <c r="AQ110" s="428"/>
      <c r="AR110" s="428"/>
      <c r="AS110" s="428"/>
      <c r="AT110" s="428"/>
      <c r="AU110" s="428"/>
      <c r="AV110" s="428"/>
      <c r="AW110" s="428"/>
      <c r="AX110" s="428"/>
      <c r="AY110" s="428"/>
      <c r="AZ110" s="428"/>
      <c r="BA110" s="428"/>
      <c r="BB110" s="428"/>
      <c r="BC110" s="428"/>
      <c r="BD110" s="428"/>
      <c r="BE110" s="428"/>
      <c r="BF110" s="428"/>
      <c r="BG110" s="428"/>
      <c r="BH110" s="428"/>
      <c r="BI110" s="428"/>
      <c r="BJ110" s="428"/>
      <c r="BK110" s="508" t="s">
        <v>640</v>
      </c>
      <c r="BL110" s="428"/>
      <c r="BM110" s="745" t="s">
        <v>641</v>
      </c>
      <c r="BN110" s="746"/>
      <c r="BO110" s="746"/>
      <c r="BP110" s="747"/>
      <c r="BQ110" s="428"/>
      <c r="BR110" s="695"/>
      <c r="BS110" s="667"/>
      <c r="BT110" s="667"/>
      <c r="BU110" s="667"/>
      <c r="BV110" s="667"/>
      <c r="BW110" s="667"/>
      <c r="BX110" s="667"/>
      <c r="BY110" s="667"/>
      <c r="BZ110" s="667"/>
      <c r="CA110" s="667"/>
      <c r="CB110" s="667"/>
      <c r="CC110" s="667"/>
      <c r="CD110" s="668"/>
      <c r="CE110" s="805"/>
      <c r="CF110" s="806"/>
      <c r="CG110" s="806"/>
      <c r="CH110" s="806"/>
      <c r="CI110" s="806"/>
      <c r="CJ110" s="806"/>
      <c r="CK110" s="806"/>
      <c r="CL110" s="806"/>
      <c r="CM110" s="806"/>
      <c r="CN110" s="806"/>
      <c r="CO110" s="806"/>
      <c r="CP110" s="806"/>
      <c r="CQ110" s="807"/>
    </row>
    <row r="111" spans="1:95" ht="3" customHeight="1" thickTop="1" thickBot="1">
      <c r="A111" s="468"/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28"/>
      <c r="AO111" s="428"/>
      <c r="AP111" s="428"/>
      <c r="AQ111" s="428"/>
      <c r="AR111" s="428"/>
      <c r="AS111" s="428"/>
      <c r="AT111" s="428"/>
      <c r="AU111" s="428"/>
      <c r="AV111" s="428"/>
      <c r="AW111" s="428"/>
      <c r="AX111" s="428"/>
      <c r="AY111" s="428"/>
      <c r="AZ111" s="428"/>
      <c r="BA111" s="428"/>
      <c r="BB111" s="428"/>
      <c r="BC111" s="428"/>
      <c r="BD111" s="428"/>
      <c r="BE111" s="428"/>
      <c r="BF111" s="428"/>
      <c r="BG111" s="428"/>
      <c r="BH111" s="428"/>
      <c r="BI111" s="428"/>
      <c r="BJ111" s="428"/>
      <c r="BK111" s="508"/>
      <c r="BL111" s="428"/>
      <c r="BM111" s="428"/>
      <c r="BN111" s="428"/>
      <c r="BO111" s="428"/>
      <c r="BP111" s="428"/>
      <c r="BQ111" s="428"/>
      <c r="BR111" s="751"/>
      <c r="BS111" s="752"/>
      <c r="BT111" s="752"/>
      <c r="BU111" s="752"/>
      <c r="BV111" s="752"/>
      <c r="BW111" s="752"/>
      <c r="BX111" s="752"/>
      <c r="BY111" s="752"/>
      <c r="BZ111" s="752"/>
      <c r="CA111" s="752"/>
      <c r="CB111" s="752"/>
      <c r="CC111" s="752"/>
      <c r="CD111" s="753"/>
      <c r="CE111" s="814"/>
      <c r="CF111" s="815"/>
      <c r="CG111" s="815"/>
      <c r="CH111" s="815"/>
      <c r="CI111" s="815"/>
      <c r="CJ111" s="815"/>
      <c r="CK111" s="815"/>
      <c r="CL111" s="815"/>
      <c r="CM111" s="815"/>
      <c r="CN111" s="815"/>
      <c r="CO111" s="815"/>
      <c r="CP111" s="815"/>
      <c r="CQ111" s="816"/>
    </row>
    <row r="112" spans="1:95" ht="15.75" customHeight="1" thickTop="1" thickBot="1">
      <c r="A112" s="468"/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R112" s="428"/>
      <c r="AS112" s="428"/>
      <c r="AT112" s="428"/>
      <c r="AU112" s="428"/>
      <c r="AV112" s="428"/>
      <c r="AW112" s="428"/>
      <c r="AX112" s="428"/>
      <c r="AY112" s="428"/>
      <c r="AZ112" s="428"/>
      <c r="BA112" s="428"/>
      <c r="BB112" s="428"/>
      <c r="BC112" s="428"/>
      <c r="BD112" s="428"/>
      <c r="BE112" s="428"/>
      <c r="BF112" s="428"/>
      <c r="BG112" s="428"/>
      <c r="BH112" s="428"/>
      <c r="BI112" s="428"/>
      <c r="BJ112" s="428"/>
      <c r="BK112" s="508" t="s">
        <v>642</v>
      </c>
      <c r="BL112" s="428"/>
      <c r="BM112" s="745" t="s">
        <v>643</v>
      </c>
      <c r="BN112" s="746"/>
      <c r="BO112" s="746"/>
      <c r="BP112" s="747"/>
      <c r="BQ112" s="428"/>
      <c r="BR112" s="754"/>
      <c r="BS112" s="755"/>
      <c r="BT112" s="755"/>
      <c r="BU112" s="755"/>
      <c r="BV112" s="755"/>
      <c r="BW112" s="755"/>
      <c r="BX112" s="755"/>
      <c r="BY112" s="755"/>
      <c r="BZ112" s="755"/>
      <c r="CA112" s="755"/>
      <c r="CB112" s="755"/>
      <c r="CC112" s="755"/>
      <c r="CD112" s="756"/>
      <c r="CE112" s="817"/>
      <c r="CF112" s="815"/>
      <c r="CG112" s="815"/>
      <c r="CH112" s="815"/>
      <c r="CI112" s="815"/>
      <c r="CJ112" s="815"/>
      <c r="CK112" s="815"/>
      <c r="CL112" s="815"/>
      <c r="CM112" s="815"/>
      <c r="CN112" s="815"/>
      <c r="CO112" s="815"/>
      <c r="CP112" s="815"/>
      <c r="CQ112" s="816"/>
    </row>
    <row r="113" spans="1:95" ht="3" customHeight="1" thickTop="1">
      <c r="A113" s="468"/>
      <c r="B113" s="428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428"/>
      <c r="AT113" s="428"/>
      <c r="AU113" s="428"/>
      <c r="AV113" s="428"/>
      <c r="AW113" s="428"/>
      <c r="AX113" s="428"/>
      <c r="AY113" s="428"/>
      <c r="AZ113" s="428"/>
      <c r="BA113" s="428"/>
      <c r="BB113" s="428"/>
      <c r="BC113" s="428"/>
      <c r="BD113" s="428"/>
      <c r="BE113" s="428"/>
      <c r="BF113" s="428"/>
      <c r="BG113" s="428"/>
      <c r="BH113" s="428"/>
      <c r="BI113" s="428"/>
      <c r="BJ113" s="428"/>
      <c r="BK113" s="428"/>
      <c r="BL113" s="428"/>
      <c r="BM113" s="428"/>
      <c r="BN113" s="428"/>
      <c r="BO113" s="428"/>
      <c r="BP113" s="428"/>
      <c r="BQ113" s="428"/>
      <c r="BR113" s="794"/>
      <c r="BS113" s="752"/>
      <c r="BT113" s="752"/>
      <c r="BU113" s="752"/>
      <c r="BV113" s="752"/>
      <c r="BW113" s="752"/>
      <c r="BX113" s="752"/>
      <c r="BY113" s="752"/>
      <c r="BZ113" s="752"/>
      <c r="CA113" s="752"/>
      <c r="CB113" s="752"/>
      <c r="CC113" s="752"/>
      <c r="CD113" s="753"/>
      <c r="CE113" s="818"/>
      <c r="CF113" s="819"/>
      <c r="CG113" s="819"/>
      <c r="CH113" s="819"/>
      <c r="CI113" s="819"/>
      <c r="CJ113" s="819"/>
      <c r="CK113" s="819"/>
      <c r="CL113" s="819"/>
      <c r="CM113" s="819"/>
      <c r="CN113" s="819"/>
      <c r="CO113" s="819"/>
      <c r="CP113" s="819"/>
      <c r="CQ113" s="820"/>
    </row>
    <row r="114" spans="1:95" ht="15.75" customHeight="1" thickBot="1">
      <c r="A114" s="468"/>
      <c r="B114" s="428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428"/>
      <c r="AQ114" s="428"/>
      <c r="AR114" s="428"/>
      <c r="AS114" s="428"/>
      <c r="AT114" s="428"/>
      <c r="AU114" s="428"/>
      <c r="AV114" s="428"/>
      <c r="AW114" s="428"/>
      <c r="AX114" s="428"/>
      <c r="AY114" s="428"/>
      <c r="AZ114" s="428"/>
      <c r="BA114" s="428"/>
      <c r="BB114" s="428"/>
      <c r="BC114" s="428"/>
      <c r="BD114" s="428"/>
      <c r="BE114" s="428"/>
      <c r="BF114" s="428"/>
      <c r="BG114" s="428"/>
      <c r="BH114" s="428"/>
      <c r="BI114" s="428"/>
      <c r="BJ114" s="428"/>
      <c r="BK114" s="508" t="s">
        <v>644</v>
      </c>
      <c r="BL114" s="428"/>
      <c r="BM114" s="745" t="s">
        <v>645</v>
      </c>
      <c r="BN114" s="746"/>
      <c r="BO114" s="746"/>
      <c r="BP114" s="747"/>
      <c r="BQ114" s="428"/>
      <c r="BR114" s="763"/>
      <c r="BS114" s="763"/>
      <c r="BT114" s="763"/>
      <c r="BU114" s="763"/>
      <c r="BV114" s="763"/>
      <c r="BW114" s="763"/>
      <c r="BX114" s="763"/>
      <c r="BY114" s="763"/>
      <c r="BZ114" s="763"/>
      <c r="CA114" s="763"/>
      <c r="CB114" s="763"/>
      <c r="CC114" s="763"/>
      <c r="CD114" s="764"/>
      <c r="CE114" s="821"/>
      <c r="CF114" s="822"/>
      <c r="CG114" s="822"/>
      <c r="CH114" s="822"/>
      <c r="CI114" s="822"/>
      <c r="CJ114" s="822"/>
      <c r="CK114" s="822"/>
      <c r="CL114" s="822"/>
      <c r="CM114" s="822"/>
      <c r="CN114" s="822"/>
      <c r="CO114" s="822"/>
      <c r="CP114" s="822"/>
      <c r="CQ114" s="823"/>
    </row>
    <row r="115" spans="1:95" ht="3.75" customHeight="1" thickTop="1">
      <c r="A115" s="469"/>
      <c r="B115" s="423"/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  <c r="AF115" s="423"/>
      <c r="AG115" s="423"/>
      <c r="AH115" s="423"/>
      <c r="AI115" s="423"/>
      <c r="AJ115" s="423"/>
      <c r="AK115" s="423"/>
      <c r="AL115" s="423"/>
      <c r="AM115" s="423"/>
      <c r="AN115" s="423"/>
      <c r="AO115" s="423"/>
      <c r="AP115" s="423"/>
      <c r="AQ115" s="423"/>
      <c r="AR115" s="423"/>
      <c r="AS115" s="423"/>
      <c r="AT115" s="423"/>
      <c r="AU115" s="423"/>
      <c r="AV115" s="423"/>
      <c r="AW115" s="423"/>
      <c r="AX115" s="423"/>
      <c r="AY115" s="423"/>
      <c r="AZ115" s="423"/>
      <c r="BA115" s="423"/>
      <c r="BB115" s="423"/>
      <c r="BC115" s="423"/>
      <c r="BD115" s="423"/>
      <c r="BE115" s="423"/>
      <c r="BF115" s="423"/>
      <c r="BG115" s="423"/>
      <c r="BH115" s="423"/>
      <c r="BI115" s="423"/>
      <c r="BJ115" s="423"/>
      <c r="BK115" s="423"/>
      <c r="BL115" s="423"/>
      <c r="BM115" s="423"/>
      <c r="BN115" s="423"/>
      <c r="BO115" s="423"/>
      <c r="BP115" s="423"/>
      <c r="BQ115" s="423"/>
      <c r="BR115" s="499"/>
      <c r="BS115" s="499"/>
      <c r="BT115" s="499"/>
      <c r="BU115" s="499"/>
      <c r="BV115" s="499"/>
      <c r="BW115" s="499"/>
      <c r="BX115" s="499"/>
      <c r="BY115" s="499"/>
      <c r="BZ115" s="499"/>
      <c r="CA115" s="499"/>
      <c r="CB115" s="499"/>
      <c r="CC115" s="499"/>
      <c r="CD115" s="499"/>
      <c r="CE115" s="499"/>
      <c r="CF115" s="499"/>
      <c r="CG115" s="499"/>
      <c r="CH115" s="499"/>
      <c r="CI115" s="499"/>
      <c r="CJ115" s="499"/>
      <c r="CK115" s="499"/>
      <c r="CL115" s="499"/>
      <c r="CM115" s="499"/>
      <c r="CN115" s="499"/>
      <c r="CO115" s="499"/>
      <c r="CP115" s="499"/>
      <c r="CQ115" s="500"/>
    </row>
    <row r="116" spans="1:95" ht="3.75" customHeight="1">
      <c r="A116" s="448"/>
    </row>
    <row r="117" spans="1:95" ht="3" customHeight="1">
      <c r="A117" s="428"/>
      <c r="B117" s="428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  <c r="AF117" s="428"/>
      <c r="AG117" s="428"/>
      <c r="AH117" s="428"/>
      <c r="AI117" s="428"/>
      <c r="AJ117" s="428"/>
      <c r="AK117" s="428"/>
      <c r="AL117" s="428"/>
      <c r="AM117" s="428"/>
      <c r="AN117" s="428"/>
      <c r="AO117" s="428"/>
      <c r="AP117" s="428"/>
      <c r="AQ117" s="428"/>
      <c r="AR117" s="428"/>
      <c r="AS117" s="428"/>
      <c r="AT117" s="428"/>
      <c r="AU117" s="428"/>
      <c r="AV117" s="428"/>
      <c r="AW117" s="428"/>
      <c r="AX117" s="428"/>
      <c r="AY117" s="428"/>
      <c r="AZ117" s="428"/>
      <c r="BA117" s="428"/>
      <c r="BB117" s="428"/>
      <c r="BC117" s="428"/>
      <c r="BD117" s="428"/>
      <c r="BE117" s="428"/>
      <c r="BF117" s="428"/>
      <c r="BG117" s="428"/>
      <c r="BH117" s="428"/>
      <c r="BI117" s="428"/>
      <c r="BJ117" s="428"/>
      <c r="BK117" s="428"/>
      <c r="BL117" s="428"/>
      <c r="BM117" s="428"/>
      <c r="BN117" s="428"/>
      <c r="BO117" s="428"/>
      <c r="BP117" s="428"/>
      <c r="BQ117" s="428"/>
      <c r="BR117" s="490"/>
      <c r="BS117" s="490"/>
      <c r="BT117" s="490"/>
      <c r="BU117" s="490"/>
      <c r="BV117" s="490"/>
      <c r="BW117" s="490"/>
      <c r="BX117" s="490"/>
      <c r="BY117" s="490"/>
      <c r="BZ117" s="490"/>
      <c r="CA117" s="490"/>
      <c r="CB117" s="490"/>
      <c r="CC117" s="490"/>
      <c r="CD117" s="490"/>
      <c r="CE117" s="505"/>
      <c r="CF117" s="505"/>
      <c r="CG117" s="505"/>
      <c r="CH117" s="505"/>
      <c r="CI117" s="505"/>
      <c r="CJ117" s="505"/>
      <c r="CK117" s="505"/>
      <c r="CL117" s="505"/>
      <c r="CM117" s="505"/>
      <c r="CN117" s="505"/>
      <c r="CO117" s="505"/>
      <c r="CP117" s="505"/>
      <c r="CQ117" s="505"/>
    </row>
    <row r="118" spans="1:95">
      <c r="A118" s="428"/>
      <c r="B118" s="510" t="s">
        <v>646</v>
      </c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  <c r="AF118" s="428"/>
      <c r="AG118" s="428"/>
      <c r="AH118" s="428"/>
      <c r="AI118" s="428"/>
      <c r="AJ118" s="428"/>
      <c r="AK118" s="428"/>
      <c r="AL118" s="428"/>
      <c r="AM118" s="428"/>
      <c r="AN118" s="428"/>
      <c r="AO118" s="428"/>
      <c r="AP118" s="428"/>
      <c r="AQ118" s="428"/>
      <c r="AR118" s="428"/>
      <c r="AS118" s="428"/>
      <c r="AT118" s="428"/>
      <c r="AU118" s="428"/>
      <c r="AV118" s="428"/>
      <c r="AW118" s="428"/>
      <c r="AX118" s="428"/>
      <c r="AY118" s="428"/>
      <c r="AZ118" s="428"/>
      <c r="BA118" s="428"/>
      <c r="BB118" s="428"/>
      <c r="BC118" s="428"/>
      <c r="BD118" s="428"/>
      <c r="BE118" s="428"/>
      <c r="BF118" s="428"/>
      <c r="BG118" s="428"/>
      <c r="BH118" s="428"/>
      <c r="BI118" s="428"/>
      <c r="BJ118" s="428"/>
      <c r="BK118" s="428"/>
      <c r="BL118" s="428"/>
      <c r="BM118" s="428"/>
      <c r="BN118" s="428"/>
      <c r="BO118" s="428"/>
      <c r="BP118" s="428"/>
      <c r="BQ118" s="428"/>
      <c r="BR118" s="428"/>
      <c r="BS118" s="428"/>
      <c r="BT118" s="428"/>
      <c r="BU118" s="493" t="s">
        <v>418</v>
      </c>
      <c r="BV118" s="808">
        <v>800</v>
      </c>
      <c r="BW118" s="809"/>
      <c r="BX118" s="809"/>
      <c r="BY118" s="810"/>
      <c r="BZ118" s="490"/>
      <c r="CA118" s="490"/>
      <c r="CB118" s="490"/>
      <c r="CC118" s="490"/>
      <c r="CD118" s="490"/>
      <c r="CE118" s="665">
        <f>+CE2</f>
        <v>9710625.7000000011</v>
      </c>
      <c r="CF118" s="658"/>
      <c r="CG118" s="658"/>
      <c r="CH118" s="658"/>
      <c r="CI118" s="658"/>
      <c r="CJ118" s="658"/>
      <c r="CK118" s="658"/>
      <c r="CL118" s="658"/>
      <c r="CM118" s="658"/>
      <c r="CN118" s="658"/>
      <c r="CO118" s="658"/>
      <c r="CP118" s="658"/>
      <c r="CQ118" s="666"/>
    </row>
    <row r="119" spans="1:95" ht="3" customHeight="1">
      <c r="A119" s="428"/>
      <c r="B119" s="428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  <c r="AG119" s="428"/>
      <c r="AH119" s="428"/>
      <c r="AI119" s="428"/>
      <c r="AJ119" s="428"/>
      <c r="AK119" s="428"/>
      <c r="AL119" s="428"/>
      <c r="AM119" s="428"/>
      <c r="AN119" s="428"/>
      <c r="AO119" s="428"/>
      <c r="AP119" s="428"/>
      <c r="AQ119" s="428"/>
      <c r="AR119" s="428"/>
      <c r="AS119" s="428"/>
      <c r="AT119" s="428"/>
      <c r="AU119" s="428"/>
      <c r="AV119" s="428"/>
      <c r="AW119" s="428"/>
      <c r="AX119" s="428"/>
      <c r="AY119" s="428"/>
      <c r="AZ119" s="428"/>
      <c r="BA119" s="428"/>
      <c r="BB119" s="428"/>
      <c r="BC119" s="428"/>
      <c r="BD119" s="428"/>
      <c r="BE119" s="428"/>
      <c r="BF119" s="428"/>
      <c r="BG119" s="428"/>
      <c r="BH119" s="428"/>
      <c r="BI119" s="428"/>
      <c r="BJ119" s="428"/>
      <c r="BK119" s="428"/>
      <c r="BL119" s="428"/>
      <c r="BM119" s="428"/>
      <c r="BN119" s="428"/>
      <c r="BO119" s="428"/>
      <c r="BP119" s="428"/>
      <c r="BQ119" s="428"/>
      <c r="BR119" s="490"/>
      <c r="BS119" s="490"/>
      <c r="BT119" s="490"/>
      <c r="BU119" s="490"/>
      <c r="BV119" s="811"/>
      <c r="BW119" s="812"/>
      <c r="BX119" s="812"/>
      <c r="BY119" s="813"/>
      <c r="BZ119" s="490"/>
      <c r="CA119" s="490"/>
      <c r="CB119" s="490"/>
      <c r="CC119" s="490"/>
      <c r="CD119" s="490"/>
      <c r="CE119" s="695"/>
      <c r="CF119" s="667"/>
      <c r="CG119" s="667"/>
      <c r="CH119" s="667"/>
      <c r="CI119" s="667"/>
      <c r="CJ119" s="667"/>
      <c r="CK119" s="667"/>
      <c r="CL119" s="667"/>
      <c r="CM119" s="667"/>
      <c r="CN119" s="667"/>
      <c r="CO119" s="667"/>
      <c r="CP119" s="667"/>
      <c r="CQ119" s="668"/>
    </row>
    <row r="120" spans="1:95" ht="3" customHeight="1">
      <c r="A120" s="428"/>
      <c r="B120" s="428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  <c r="AG120" s="428"/>
      <c r="AH120" s="428"/>
      <c r="AI120" s="428"/>
      <c r="AJ120" s="428"/>
      <c r="AK120" s="428"/>
      <c r="AL120" s="428"/>
      <c r="AM120" s="428"/>
      <c r="AN120" s="428"/>
      <c r="AO120" s="428"/>
      <c r="AP120" s="428"/>
      <c r="AQ120" s="428"/>
      <c r="AR120" s="428"/>
      <c r="AS120" s="428"/>
      <c r="AT120" s="428"/>
      <c r="AU120" s="428"/>
      <c r="AV120" s="428"/>
      <c r="AW120" s="428"/>
      <c r="AX120" s="428"/>
      <c r="AY120" s="428"/>
      <c r="AZ120" s="428"/>
      <c r="BA120" s="428"/>
      <c r="BB120" s="428"/>
      <c r="BC120" s="428"/>
      <c r="BD120" s="428"/>
      <c r="BE120" s="428"/>
      <c r="BF120" s="428"/>
      <c r="BG120" s="428"/>
      <c r="BH120" s="428"/>
      <c r="BI120" s="428"/>
      <c r="BJ120" s="428"/>
      <c r="BK120" s="428"/>
      <c r="BL120" s="428"/>
      <c r="BM120" s="428"/>
      <c r="BN120" s="428"/>
      <c r="BO120" s="428"/>
      <c r="BP120" s="428"/>
      <c r="BQ120" s="428"/>
      <c r="BR120" s="490"/>
      <c r="BS120" s="490"/>
      <c r="BT120" s="490"/>
      <c r="BU120" s="490"/>
      <c r="BV120" s="490"/>
      <c r="BW120" s="490"/>
      <c r="BX120" s="490"/>
      <c r="BY120" s="490"/>
      <c r="BZ120" s="490"/>
      <c r="CA120" s="490"/>
      <c r="CB120" s="490"/>
      <c r="CC120" s="490"/>
      <c r="CD120" s="490"/>
      <c r="CE120" s="505"/>
      <c r="CF120" s="505"/>
      <c r="CG120" s="505"/>
      <c r="CH120" s="505"/>
      <c r="CI120" s="505"/>
      <c r="CJ120" s="505"/>
      <c r="CK120" s="505"/>
      <c r="CL120" s="505"/>
      <c r="CM120" s="505"/>
      <c r="CN120" s="505"/>
      <c r="CO120" s="505"/>
      <c r="CP120" s="505"/>
      <c r="CQ120" s="505"/>
    </row>
    <row r="121" spans="1:95">
      <c r="A121" s="428"/>
      <c r="B121" s="510" t="s">
        <v>647</v>
      </c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8"/>
      <c r="AH121" s="428"/>
      <c r="AI121" s="428"/>
      <c r="AJ121" s="428"/>
      <c r="AK121" s="428"/>
      <c r="AL121" s="428"/>
      <c r="AM121" s="428"/>
      <c r="AN121" s="428"/>
      <c r="AO121" s="428"/>
      <c r="AP121" s="428"/>
      <c r="AQ121" s="428"/>
      <c r="AR121" s="428"/>
      <c r="AS121" s="428"/>
      <c r="AT121" s="428"/>
      <c r="AU121" s="428"/>
      <c r="AV121" s="428"/>
      <c r="AW121" s="428"/>
      <c r="AX121" s="428"/>
      <c r="AY121" s="428"/>
      <c r="AZ121" s="428"/>
      <c r="BA121" s="428"/>
      <c r="BB121" s="428"/>
      <c r="BC121" s="428"/>
      <c r="BD121" s="428"/>
      <c r="BE121" s="428"/>
      <c r="BF121" s="428"/>
      <c r="BG121" s="428"/>
      <c r="BH121" s="428"/>
      <c r="BI121" s="428"/>
      <c r="BJ121" s="428"/>
      <c r="BK121" s="428"/>
      <c r="BL121" s="428"/>
      <c r="BM121" s="428"/>
      <c r="BN121" s="428"/>
      <c r="BO121" s="428"/>
      <c r="BP121" s="428"/>
      <c r="BQ121" s="428"/>
      <c r="BR121" s="428"/>
      <c r="BS121" s="428"/>
      <c r="BT121" s="428"/>
      <c r="BU121" s="493" t="s">
        <v>420</v>
      </c>
      <c r="BV121" s="808">
        <v>951</v>
      </c>
      <c r="BW121" s="809"/>
      <c r="BX121" s="809"/>
      <c r="BY121" s="810"/>
      <c r="BZ121" s="490"/>
      <c r="CA121" s="490"/>
      <c r="CB121" s="490"/>
      <c r="CC121" s="490"/>
      <c r="CD121" s="490"/>
      <c r="CE121" s="730"/>
      <c r="CF121" s="731"/>
      <c r="CG121" s="731"/>
      <c r="CH121" s="731"/>
      <c r="CI121" s="731"/>
      <c r="CJ121" s="731"/>
      <c r="CK121" s="731"/>
      <c r="CL121" s="731"/>
      <c r="CM121" s="731"/>
      <c r="CN121" s="731"/>
      <c r="CO121" s="731"/>
      <c r="CP121" s="731"/>
      <c r="CQ121" s="732"/>
    </row>
    <row r="122" spans="1:95" ht="3" customHeight="1">
      <c r="A122" s="428"/>
      <c r="B122" s="428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8"/>
      <c r="AH122" s="428"/>
      <c r="AI122" s="428"/>
      <c r="AJ122" s="428"/>
      <c r="AK122" s="428"/>
      <c r="AL122" s="428"/>
      <c r="AM122" s="428"/>
      <c r="AN122" s="428"/>
      <c r="AO122" s="428"/>
      <c r="AP122" s="428"/>
      <c r="AQ122" s="428"/>
      <c r="AR122" s="428"/>
      <c r="AS122" s="428"/>
      <c r="AT122" s="428"/>
      <c r="AU122" s="428"/>
      <c r="AV122" s="428"/>
      <c r="AW122" s="428"/>
      <c r="AX122" s="428"/>
      <c r="AY122" s="428"/>
      <c r="AZ122" s="428"/>
      <c r="BA122" s="428"/>
      <c r="BB122" s="428"/>
      <c r="BC122" s="428"/>
      <c r="BD122" s="428"/>
      <c r="BE122" s="428"/>
      <c r="BF122" s="428"/>
      <c r="BG122" s="428"/>
      <c r="BH122" s="428"/>
      <c r="BI122" s="428"/>
      <c r="BJ122" s="428"/>
      <c r="BK122" s="428"/>
      <c r="BL122" s="428"/>
      <c r="BM122" s="428"/>
      <c r="BN122" s="428"/>
      <c r="BO122" s="428"/>
      <c r="BP122" s="428"/>
      <c r="BQ122" s="428"/>
      <c r="BR122" s="490"/>
      <c r="BS122" s="490"/>
      <c r="BT122" s="490"/>
      <c r="BU122" s="490"/>
      <c r="BV122" s="811"/>
      <c r="BW122" s="812"/>
      <c r="BX122" s="812"/>
      <c r="BY122" s="813"/>
      <c r="BZ122" s="490"/>
      <c r="CA122" s="490"/>
      <c r="CB122" s="490"/>
      <c r="CC122" s="490"/>
      <c r="CD122" s="490"/>
      <c r="CE122" s="736"/>
      <c r="CF122" s="737"/>
      <c r="CG122" s="737"/>
      <c r="CH122" s="737"/>
      <c r="CI122" s="737"/>
      <c r="CJ122" s="737"/>
      <c r="CK122" s="737"/>
      <c r="CL122" s="737"/>
      <c r="CM122" s="737"/>
      <c r="CN122" s="737"/>
      <c r="CO122" s="737"/>
      <c r="CP122" s="737"/>
      <c r="CQ122" s="738"/>
    </row>
    <row r="123" spans="1:95" ht="3" customHeight="1">
      <c r="A123" s="428"/>
      <c r="B123" s="428"/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  <c r="AF123" s="428"/>
      <c r="AG123" s="428"/>
      <c r="AH123" s="428"/>
      <c r="AI123" s="428"/>
      <c r="AJ123" s="428"/>
      <c r="AK123" s="428"/>
      <c r="AL123" s="428"/>
      <c r="AM123" s="428"/>
      <c r="AN123" s="428"/>
      <c r="AO123" s="428"/>
      <c r="AP123" s="428"/>
      <c r="AQ123" s="428"/>
      <c r="AR123" s="428"/>
      <c r="AS123" s="428"/>
      <c r="AT123" s="428"/>
      <c r="AU123" s="428"/>
      <c r="AV123" s="428"/>
      <c r="AW123" s="428"/>
      <c r="AX123" s="428"/>
      <c r="AY123" s="428"/>
      <c r="AZ123" s="428"/>
      <c r="BA123" s="428"/>
      <c r="BB123" s="428"/>
      <c r="BC123" s="428"/>
      <c r="BD123" s="428"/>
      <c r="BE123" s="428"/>
      <c r="BF123" s="428"/>
      <c r="BG123" s="428"/>
      <c r="BH123" s="428"/>
      <c r="BI123" s="428"/>
      <c r="BJ123" s="428"/>
      <c r="BK123" s="428"/>
      <c r="BL123" s="428"/>
      <c r="BM123" s="428"/>
      <c r="BN123" s="428"/>
      <c r="BO123" s="428"/>
      <c r="BP123" s="428"/>
      <c r="BQ123" s="428"/>
      <c r="BR123" s="490"/>
      <c r="BS123" s="490"/>
      <c r="BT123" s="490"/>
      <c r="BU123" s="490"/>
      <c r="BV123" s="490"/>
      <c r="BW123" s="490"/>
      <c r="BX123" s="490"/>
      <c r="BY123" s="490"/>
      <c r="BZ123" s="490"/>
      <c r="CA123" s="490"/>
      <c r="CB123" s="490"/>
      <c r="CC123" s="490"/>
      <c r="CD123" s="490"/>
      <c r="CE123" s="511"/>
      <c r="CF123" s="511"/>
      <c r="CG123" s="511"/>
      <c r="CH123" s="511"/>
      <c r="CI123" s="511"/>
      <c r="CJ123" s="511"/>
      <c r="CK123" s="511"/>
      <c r="CL123" s="511"/>
      <c r="CM123" s="511"/>
      <c r="CN123" s="511"/>
      <c r="CO123" s="511"/>
      <c r="CP123" s="511"/>
      <c r="CQ123" s="511"/>
    </row>
    <row r="124" spans="1:95">
      <c r="A124" s="428"/>
      <c r="B124" s="510" t="s">
        <v>648</v>
      </c>
      <c r="C124" s="428"/>
      <c r="D124" s="428"/>
      <c r="E124" s="428"/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  <c r="AD124" s="428"/>
      <c r="AE124" s="428"/>
      <c r="AF124" s="428"/>
      <c r="AG124" s="428"/>
      <c r="AH124" s="428"/>
      <c r="AI124" s="428"/>
      <c r="AJ124" s="428"/>
      <c r="AK124" s="428"/>
      <c r="AL124" s="428"/>
      <c r="AM124" s="428"/>
      <c r="AN124" s="428"/>
      <c r="AO124" s="428"/>
      <c r="AP124" s="428"/>
      <c r="AQ124" s="428"/>
      <c r="AR124" s="428"/>
      <c r="AS124" s="428"/>
      <c r="AT124" s="428"/>
      <c r="AU124" s="428"/>
      <c r="AV124" s="428"/>
      <c r="AW124" s="428"/>
      <c r="AX124" s="428"/>
      <c r="AY124" s="428"/>
      <c r="AZ124" s="428"/>
      <c r="BA124" s="428"/>
      <c r="BB124" s="428"/>
      <c r="BC124" s="428"/>
      <c r="BD124" s="428"/>
      <c r="BE124" s="428"/>
      <c r="BF124" s="428"/>
      <c r="BG124" s="428"/>
      <c r="BH124" s="428"/>
      <c r="BI124" s="428"/>
      <c r="BJ124" s="428"/>
      <c r="BK124" s="428"/>
      <c r="BL124" s="428"/>
      <c r="BM124" s="428"/>
      <c r="BN124" s="428"/>
      <c r="BO124" s="428"/>
      <c r="BP124" s="428"/>
      <c r="BQ124" s="428"/>
      <c r="BR124" s="428"/>
      <c r="BS124" s="428"/>
      <c r="BT124" s="428"/>
      <c r="BU124" s="493" t="s">
        <v>422</v>
      </c>
      <c r="BV124" s="808">
        <v>909</v>
      </c>
      <c r="BW124" s="809"/>
      <c r="BX124" s="809"/>
      <c r="BY124" s="810"/>
      <c r="BZ124" s="490"/>
      <c r="CA124" s="490"/>
      <c r="CB124" s="490"/>
      <c r="CC124" s="490"/>
      <c r="CD124" s="490"/>
      <c r="CE124" s="725"/>
      <c r="CF124" s="674"/>
      <c r="CG124" s="674"/>
      <c r="CH124" s="674"/>
      <c r="CI124" s="674"/>
      <c r="CJ124" s="674"/>
      <c r="CK124" s="674"/>
      <c r="CL124" s="674"/>
      <c r="CM124" s="674"/>
      <c r="CN124" s="674"/>
      <c r="CO124" s="674"/>
      <c r="CP124" s="674"/>
      <c r="CQ124" s="675"/>
    </row>
    <row r="125" spans="1:95" ht="3" customHeight="1">
      <c r="A125" s="428"/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8"/>
      <c r="AK125" s="428"/>
      <c r="AL125" s="428"/>
      <c r="AM125" s="428"/>
      <c r="AN125" s="428"/>
      <c r="AO125" s="428"/>
      <c r="AP125" s="428"/>
      <c r="AQ125" s="428"/>
      <c r="AR125" s="428"/>
      <c r="AS125" s="428"/>
      <c r="AT125" s="428"/>
      <c r="AU125" s="428"/>
      <c r="AV125" s="428"/>
      <c r="AW125" s="428"/>
      <c r="AX125" s="428"/>
      <c r="AY125" s="428"/>
      <c r="AZ125" s="428"/>
      <c r="BA125" s="428"/>
      <c r="BB125" s="428"/>
      <c r="BC125" s="428"/>
      <c r="BD125" s="428"/>
      <c r="BE125" s="428"/>
      <c r="BF125" s="428"/>
      <c r="BG125" s="428"/>
      <c r="BH125" s="428"/>
      <c r="BI125" s="428"/>
      <c r="BJ125" s="428"/>
      <c r="BK125" s="428"/>
      <c r="BL125" s="428"/>
      <c r="BM125" s="428"/>
      <c r="BN125" s="428"/>
      <c r="BO125" s="428"/>
      <c r="BP125" s="428"/>
      <c r="BQ125" s="428"/>
      <c r="BR125" s="490"/>
      <c r="BS125" s="490"/>
      <c r="BT125" s="490"/>
      <c r="BU125" s="490"/>
      <c r="BV125" s="811"/>
      <c r="BW125" s="812"/>
      <c r="BX125" s="812"/>
      <c r="BY125" s="813"/>
      <c r="BZ125" s="490"/>
      <c r="CA125" s="490"/>
      <c r="CB125" s="490"/>
      <c r="CC125" s="490"/>
      <c r="CD125" s="490"/>
      <c r="CE125" s="727"/>
      <c r="CF125" s="676"/>
      <c r="CG125" s="676"/>
      <c r="CH125" s="676"/>
      <c r="CI125" s="676"/>
      <c r="CJ125" s="676"/>
      <c r="CK125" s="676"/>
      <c r="CL125" s="676"/>
      <c r="CM125" s="676"/>
      <c r="CN125" s="676"/>
      <c r="CO125" s="676"/>
      <c r="CP125" s="676"/>
      <c r="CQ125" s="677"/>
    </row>
    <row r="126" spans="1:95">
      <c r="A126" s="428"/>
      <c r="B126" s="444" t="s">
        <v>649</v>
      </c>
    </row>
    <row r="127" spans="1:95">
      <c r="A127" s="428"/>
      <c r="B127" s="444" t="s">
        <v>650</v>
      </c>
    </row>
    <row r="128" spans="1:95">
      <c r="A128" s="428"/>
    </row>
    <row r="129" spans="1:1">
      <c r="A129" s="428"/>
    </row>
    <row r="130" spans="1:1">
      <c r="A130" s="428"/>
    </row>
    <row r="131" spans="1:1">
      <c r="A131" s="428"/>
    </row>
    <row r="132" spans="1:1">
      <c r="A132" s="428"/>
    </row>
    <row r="133" spans="1:1">
      <c r="A133" s="428"/>
    </row>
    <row r="134" spans="1:1">
      <c r="A134" s="428"/>
    </row>
    <row r="135" spans="1:1">
      <c r="A135" s="428"/>
    </row>
    <row r="136" spans="1:1">
      <c r="A136" s="428"/>
    </row>
    <row r="137" spans="1:1">
      <c r="A137" s="428"/>
    </row>
    <row r="138" spans="1:1">
      <c r="A138" s="428"/>
    </row>
    <row r="139" spans="1:1">
      <c r="A139" s="428"/>
    </row>
    <row r="140" spans="1:1">
      <c r="A140" s="428"/>
    </row>
    <row r="141" spans="1:1">
      <c r="A141" s="428"/>
    </row>
    <row r="142" spans="1:1">
      <c r="A142" s="428"/>
    </row>
    <row r="143" spans="1:1">
      <c r="A143" s="428"/>
    </row>
    <row r="144" spans="1:1">
      <c r="A144" s="428"/>
    </row>
    <row r="145" spans="1:1">
      <c r="A145" s="428"/>
    </row>
    <row r="146" spans="1:1">
      <c r="A146" s="428"/>
    </row>
    <row r="147" spans="1:1">
      <c r="A147" s="428"/>
    </row>
    <row r="148" spans="1:1">
      <c r="A148" s="428"/>
    </row>
    <row r="149" spans="1:1">
      <c r="A149" s="428"/>
    </row>
    <row r="150" spans="1:1">
      <c r="A150" s="428"/>
    </row>
    <row r="151" spans="1:1">
      <c r="A151" s="428"/>
    </row>
    <row r="152" spans="1:1">
      <c r="A152" s="428"/>
    </row>
    <row r="153" spans="1:1">
      <c r="A153" s="428"/>
    </row>
    <row r="154" spans="1:1">
      <c r="A154" s="428"/>
    </row>
    <row r="155" spans="1:1">
      <c r="A155" s="428"/>
    </row>
    <row r="156" spans="1:1">
      <c r="A156" s="428"/>
    </row>
    <row r="157" spans="1:1">
      <c r="A157" s="428"/>
    </row>
    <row r="158" spans="1:1">
      <c r="A158" s="428"/>
    </row>
    <row r="159" spans="1:1">
      <c r="A159" s="428"/>
    </row>
    <row r="160" spans="1:1">
      <c r="A160" s="428"/>
    </row>
    <row r="161" spans="1:1">
      <c r="A161" s="428"/>
    </row>
    <row r="162" spans="1:1">
      <c r="A162" s="428"/>
    </row>
    <row r="163" spans="1:1">
      <c r="A163" s="428"/>
    </row>
    <row r="164" spans="1:1">
      <c r="A164" s="428"/>
    </row>
    <row r="165" spans="1:1">
      <c r="A165" s="428"/>
    </row>
    <row r="166" spans="1:1">
      <c r="A166" s="428"/>
    </row>
    <row r="167" spans="1:1">
      <c r="A167" s="428"/>
    </row>
  </sheetData>
  <mergeCells count="160">
    <mergeCell ref="CE121:CQ122"/>
    <mergeCell ref="BV124:BY125"/>
    <mergeCell ref="CE124:CQ125"/>
    <mergeCell ref="BR113:CD114"/>
    <mergeCell ref="CE113:CQ114"/>
    <mergeCell ref="BV121:BY122"/>
    <mergeCell ref="BM114:BP114"/>
    <mergeCell ref="BV118:BY119"/>
    <mergeCell ref="CE118:CQ119"/>
    <mergeCell ref="BR111:CD112"/>
    <mergeCell ref="CE111:CQ112"/>
    <mergeCell ref="BM112:BP112"/>
    <mergeCell ref="BR103:CD104"/>
    <mergeCell ref="CE103:CQ104"/>
    <mergeCell ref="BR109:CD110"/>
    <mergeCell ref="BM104:BP104"/>
    <mergeCell ref="BR107:CD108"/>
    <mergeCell ref="BM110:BP110"/>
    <mergeCell ref="CE107:CQ108"/>
    <mergeCell ref="BM108:BP108"/>
    <mergeCell ref="BM106:BP106"/>
    <mergeCell ref="CE105:CQ106"/>
    <mergeCell ref="CE109:CQ110"/>
    <mergeCell ref="BR97:CD98"/>
    <mergeCell ref="CE97:CQ98"/>
    <mergeCell ref="BM98:BP98"/>
    <mergeCell ref="BR99:CD100"/>
    <mergeCell ref="CE99:CQ100"/>
    <mergeCell ref="BM100:BP100"/>
    <mergeCell ref="BR105:CD106"/>
    <mergeCell ref="BR101:CD102"/>
    <mergeCell ref="CE101:CQ102"/>
    <mergeCell ref="BM102:BP102"/>
    <mergeCell ref="CE91:CQ92"/>
    <mergeCell ref="BM92:BP92"/>
    <mergeCell ref="BR92:CD92"/>
    <mergeCell ref="BR93:CD94"/>
    <mergeCell ref="CE93:CQ94"/>
    <mergeCell ref="BM94:BP94"/>
    <mergeCell ref="BR95:CD96"/>
    <mergeCell ref="CE95:CQ96"/>
    <mergeCell ref="BM96:BP96"/>
    <mergeCell ref="CE87:CQ88"/>
    <mergeCell ref="BM88:BP88"/>
    <mergeCell ref="BR85:CD86"/>
    <mergeCell ref="BR87:CD88"/>
    <mergeCell ref="CE79:CQ80"/>
    <mergeCell ref="CE73:CQ74"/>
    <mergeCell ref="BM74:BP74"/>
    <mergeCell ref="BR75:CD76"/>
    <mergeCell ref="CE75:CQ76"/>
    <mergeCell ref="BM76:BP76"/>
    <mergeCell ref="BR83:CD84"/>
    <mergeCell ref="BM84:BP84"/>
    <mergeCell ref="CE83:CQ84"/>
    <mergeCell ref="BR81:CD82"/>
    <mergeCell ref="CE81:CQ82"/>
    <mergeCell ref="CE89:CQ90"/>
    <mergeCell ref="BM90:BP90"/>
    <mergeCell ref="CE85:CQ86"/>
    <mergeCell ref="BM86:BP86"/>
    <mergeCell ref="BR89:CD90"/>
    <mergeCell ref="BM68:BP68"/>
    <mergeCell ref="BM70:BP70"/>
    <mergeCell ref="CE69:CQ70"/>
    <mergeCell ref="BR67:CD68"/>
    <mergeCell ref="CE67:CQ68"/>
    <mergeCell ref="BM82:BP82"/>
    <mergeCell ref="BM80:BP80"/>
    <mergeCell ref="BR79:CD80"/>
    <mergeCell ref="BM64:BP64"/>
    <mergeCell ref="W78:BK78"/>
    <mergeCell ref="T71:AD71"/>
    <mergeCell ref="BR73:CD74"/>
    <mergeCell ref="W72:BK72"/>
    <mergeCell ref="T77:AD77"/>
    <mergeCell ref="AZ77:BK77"/>
    <mergeCell ref="AR71:BK71"/>
    <mergeCell ref="BR63:CD64"/>
    <mergeCell ref="BR69:CD70"/>
    <mergeCell ref="CE65:CQ66"/>
    <mergeCell ref="BM66:BP66"/>
    <mergeCell ref="BR57:CD58"/>
    <mergeCell ref="CE57:CQ58"/>
    <mergeCell ref="BR53:CD54"/>
    <mergeCell ref="CE53:CQ54"/>
    <mergeCell ref="BR55:CD56"/>
    <mergeCell ref="BM58:BP58"/>
    <mergeCell ref="BR59:CD60"/>
    <mergeCell ref="BR65:CD66"/>
    <mergeCell ref="BM56:BP56"/>
    <mergeCell ref="CE59:CQ60"/>
    <mergeCell ref="BM60:BP60"/>
    <mergeCell ref="CE61:CQ62"/>
    <mergeCell ref="BM62:BP62"/>
    <mergeCell ref="BM54:BP54"/>
    <mergeCell ref="CE63:CQ64"/>
    <mergeCell ref="BR47:CD48"/>
    <mergeCell ref="BR51:CD52"/>
    <mergeCell ref="CE51:CQ52"/>
    <mergeCell ref="BR61:CD62"/>
    <mergeCell ref="CE55:CQ56"/>
    <mergeCell ref="BM52:BP52"/>
    <mergeCell ref="CE47:CQ48"/>
    <mergeCell ref="BM48:BP48"/>
    <mergeCell ref="BR49:CD50"/>
    <mergeCell ref="CE49:CQ50"/>
    <mergeCell ref="BM50:BP50"/>
    <mergeCell ref="BR45:CD46"/>
    <mergeCell ref="CE45:CQ46"/>
    <mergeCell ref="BM46:BP46"/>
    <mergeCell ref="BM35:BP35"/>
    <mergeCell ref="BR40:CD41"/>
    <mergeCell ref="CE40:CQ41"/>
    <mergeCell ref="BM41:BP41"/>
    <mergeCell ref="BR38:CD39"/>
    <mergeCell ref="CE38:CQ39"/>
    <mergeCell ref="BM39:BP39"/>
    <mergeCell ref="BR42:CD44"/>
    <mergeCell ref="BM43:BP43"/>
    <mergeCell ref="CE43:CQ43"/>
    <mergeCell ref="BM37:BP37"/>
    <mergeCell ref="BR36:CD37"/>
    <mergeCell ref="CE36:CQ37"/>
    <mergeCell ref="BR30:CD31"/>
    <mergeCell ref="CE30:CQ31"/>
    <mergeCell ref="BM31:BP31"/>
    <mergeCell ref="BR34:CD35"/>
    <mergeCell ref="CE34:CQ35"/>
    <mergeCell ref="BR32:CD33"/>
    <mergeCell ref="CE32:CQ33"/>
    <mergeCell ref="BM33:BP33"/>
    <mergeCell ref="BM13:BP13"/>
    <mergeCell ref="BR12:CD13"/>
    <mergeCell ref="CE26:CQ26"/>
    <mergeCell ref="BR20:CD21"/>
    <mergeCell ref="BR18:CD19"/>
    <mergeCell ref="BR14:CD15"/>
    <mergeCell ref="BR16:CD17"/>
    <mergeCell ref="BM21:BP21"/>
    <mergeCell ref="BR22:CD22"/>
    <mergeCell ref="BR23:CD24"/>
    <mergeCell ref="CE28:CQ29"/>
    <mergeCell ref="BR25:CD27"/>
    <mergeCell ref="BM15:BP15"/>
    <mergeCell ref="BM17:BP17"/>
    <mergeCell ref="BM24:BP24"/>
    <mergeCell ref="BM26:BP26"/>
    <mergeCell ref="BM19:BP19"/>
    <mergeCell ref="BM29:BP29"/>
    <mergeCell ref="BR28:CD29"/>
    <mergeCell ref="CE1:CQ1"/>
    <mergeCell ref="CE2:CQ4"/>
    <mergeCell ref="A1:CD1"/>
    <mergeCell ref="CE8:CQ11"/>
    <mergeCell ref="CE5:CQ7"/>
    <mergeCell ref="AV3:BM3"/>
    <mergeCell ref="BV3:BY4"/>
    <mergeCell ref="BV9:BY10"/>
    <mergeCell ref="BV6:BY7"/>
  </mergeCells>
  <phoneticPr fontId="65" type="noConversion"/>
  <pageMargins left="0.23" right="0.24" top="0.43" bottom="0.43" header="0.3" footer="0.3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T68"/>
  <sheetViews>
    <sheetView showRowColHeaders="0" workbookViewId="0">
      <selection activeCell="CC7" sqref="CC7:CT7"/>
    </sheetView>
  </sheetViews>
  <sheetFormatPr defaultColWidth="1.42578125" defaultRowHeight="12.75"/>
  <cols>
    <col min="1" max="1" width="1.140625" style="516" customWidth="1"/>
    <col min="2" max="41" width="1.42578125" style="516" customWidth="1"/>
    <col min="42" max="42" width="1" style="516" customWidth="1"/>
    <col min="43" max="63" width="1.42578125" style="516" customWidth="1"/>
    <col min="64" max="64" width="1.5703125" style="516" customWidth="1"/>
    <col min="65" max="16384" width="1.42578125" style="516"/>
  </cols>
  <sheetData>
    <row r="2" spans="1:98" ht="15.75" customHeight="1">
      <c r="A2" s="512"/>
      <c r="B2" s="513" t="s">
        <v>651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840">
        <v>950</v>
      </c>
      <c r="AF2" s="841"/>
      <c r="AG2" s="842"/>
      <c r="AH2" s="840" t="s">
        <v>382</v>
      </c>
      <c r="AI2" s="841"/>
      <c r="AJ2" s="842"/>
      <c r="AK2" s="840">
        <v>1</v>
      </c>
      <c r="AL2" s="841"/>
      <c r="AM2" s="842"/>
      <c r="AN2" s="514" t="s">
        <v>652</v>
      </c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838"/>
      <c r="BR2" s="838"/>
      <c r="BS2" s="838"/>
      <c r="BT2" s="838"/>
      <c r="BU2" s="838"/>
      <c r="BV2" s="838"/>
      <c r="BW2" s="838"/>
      <c r="BX2" s="838"/>
      <c r="BY2" s="838"/>
      <c r="BZ2" s="838"/>
      <c r="CA2" s="838"/>
      <c r="CB2" s="838"/>
      <c r="CC2" s="838"/>
      <c r="CD2" s="838"/>
      <c r="CE2" s="838"/>
      <c r="CF2" s="838"/>
      <c r="CG2" s="838"/>
      <c r="CH2" s="838"/>
      <c r="CI2" s="838"/>
      <c r="CJ2" s="838"/>
      <c r="CK2" s="838"/>
      <c r="CL2" s="838"/>
      <c r="CM2" s="838"/>
      <c r="CN2" s="838"/>
      <c r="CO2" s="838"/>
      <c r="CP2" s="514"/>
      <c r="CQ2" s="514"/>
      <c r="CR2" s="514"/>
      <c r="CS2" s="514"/>
      <c r="CT2" s="515"/>
    </row>
    <row r="3" spans="1:98" ht="3" customHeight="1">
      <c r="A3" s="517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7"/>
      <c r="AF3" s="518"/>
      <c r="AG3" s="519"/>
      <c r="AH3" s="517"/>
      <c r="AI3" s="518"/>
      <c r="AJ3" s="519"/>
      <c r="AK3" s="517"/>
      <c r="AL3" s="518"/>
      <c r="AM3" s="519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8"/>
      <c r="BN3" s="518"/>
      <c r="BO3" s="518"/>
      <c r="BP3" s="518"/>
      <c r="BQ3" s="518"/>
      <c r="BR3" s="518"/>
      <c r="BS3" s="518"/>
      <c r="BT3" s="518"/>
      <c r="BU3" s="518"/>
      <c r="BV3" s="518"/>
      <c r="BW3" s="518"/>
      <c r="BX3" s="518"/>
      <c r="BY3" s="518"/>
      <c r="BZ3" s="518"/>
      <c r="CA3" s="518"/>
      <c r="CB3" s="518"/>
      <c r="CC3" s="518"/>
      <c r="CD3" s="518"/>
      <c r="CE3" s="518"/>
      <c r="CF3" s="518"/>
      <c r="CG3" s="518"/>
      <c r="CH3" s="518"/>
      <c r="CI3" s="518"/>
      <c r="CJ3" s="518"/>
      <c r="CK3" s="518"/>
      <c r="CL3" s="518"/>
      <c r="CM3" s="518"/>
      <c r="CN3" s="518"/>
      <c r="CO3" s="518"/>
      <c r="CP3" s="518"/>
      <c r="CQ3" s="518"/>
      <c r="CR3" s="518"/>
      <c r="CS3" s="518"/>
      <c r="CT3" s="519"/>
    </row>
    <row r="4" spans="1:98" ht="6" customHeight="1"/>
    <row r="5" spans="1:98">
      <c r="A5" s="834" t="s">
        <v>653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4"/>
      <c r="Y5" s="834"/>
      <c r="Z5" s="834"/>
      <c r="AA5" s="834"/>
      <c r="AB5" s="834"/>
      <c r="AC5" s="834"/>
      <c r="AD5" s="834"/>
      <c r="AE5" s="834"/>
      <c r="AF5" s="834"/>
      <c r="AG5" s="834"/>
      <c r="AH5" s="834"/>
      <c r="AI5" s="834"/>
      <c r="AJ5" s="834"/>
      <c r="AK5" s="834"/>
      <c r="AL5" s="834"/>
      <c r="AM5" s="834"/>
      <c r="AN5" s="834"/>
      <c r="AO5" s="834"/>
      <c r="AP5" s="834"/>
      <c r="AQ5" s="834"/>
      <c r="AR5" s="834"/>
      <c r="AS5" s="834"/>
      <c r="AT5" s="834"/>
      <c r="AU5" s="834"/>
      <c r="AV5" s="834"/>
      <c r="AW5" s="834"/>
      <c r="AX5" s="834"/>
      <c r="AY5" s="834"/>
      <c r="AZ5" s="834"/>
      <c r="BA5" s="834"/>
      <c r="BB5" s="834"/>
      <c r="BC5" s="834"/>
      <c r="BD5" s="834"/>
      <c r="BE5" s="834"/>
      <c r="BF5" s="834"/>
      <c r="BG5" s="834"/>
      <c r="BH5" s="834"/>
      <c r="BI5" s="834"/>
      <c r="BJ5" s="834"/>
      <c r="BK5" s="834"/>
      <c r="BL5" s="834"/>
      <c r="BM5" s="834"/>
      <c r="BN5" s="834"/>
      <c r="BO5" s="834"/>
      <c r="BP5" s="834"/>
      <c r="BQ5" s="834"/>
      <c r="BR5" s="834"/>
      <c r="BS5" s="834"/>
      <c r="BT5" s="834"/>
      <c r="BU5" s="834"/>
      <c r="BV5" s="834"/>
      <c r="BW5" s="834"/>
      <c r="BX5" s="834"/>
      <c r="BY5" s="834"/>
      <c r="BZ5" s="834"/>
      <c r="CA5" s="834"/>
      <c r="CB5" s="834"/>
      <c r="CC5" s="834"/>
      <c r="CD5" s="834"/>
      <c r="CE5" s="834"/>
      <c r="CF5" s="834"/>
      <c r="CG5" s="834"/>
      <c r="CH5" s="834"/>
      <c r="CI5" s="834"/>
      <c r="CJ5" s="834"/>
      <c r="CK5" s="834"/>
      <c r="CL5" s="834"/>
      <c r="CM5" s="834"/>
      <c r="CN5" s="834"/>
      <c r="CO5" s="834"/>
      <c r="CP5" s="834"/>
      <c r="CQ5" s="834"/>
      <c r="CR5" s="834"/>
      <c r="CS5" s="834"/>
      <c r="CT5" s="834"/>
    </row>
    <row r="6" spans="1:98" ht="3.75" customHeight="1">
      <c r="A6" s="512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  <c r="BX6" s="514"/>
      <c r="BY6" s="514"/>
      <c r="BZ6" s="514"/>
      <c r="CA6" s="514"/>
      <c r="CB6" s="514"/>
      <c r="CC6" s="514"/>
      <c r="CD6" s="514"/>
      <c r="CE6" s="514"/>
      <c r="CF6" s="514"/>
      <c r="CG6" s="514"/>
      <c r="CH6" s="514"/>
      <c r="CI6" s="514"/>
      <c r="CJ6" s="514"/>
      <c r="CK6" s="514"/>
      <c r="CL6" s="514"/>
      <c r="CM6" s="514"/>
      <c r="CN6" s="514"/>
      <c r="CO6" s="514"/>
      <c r="CP6" s="514"/>
      <c r="CQ6" s="514"/>
      <c r="CR6" s="514"/>
      <c r="CS6" s="514"/>
      <c r="CT6" s="515"/>
    </row>
    <row r="7" spans="1:98" ht="17.25" customHeight="1">
      <c r="A7" s="520"/>
      <c r="B7" s="521" t="s">
        <v>654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839">
        <f ca="1">+ΔΗΛ.ΦΕ1!AU34</f>
        <v>17354.8</v>
      </c>
      <c r="AA7" s="839"/>
      <c r="AB7" s="839"/>
      <c r="AC7" s="839"/>
      <c r="AD7" s="839"/>
      <c r="AE7" s="839"/>
      <c r="AF7" s="839"/>
      <c r="AG7" s="839"/>
      <c r="AH7" s="839"/>
      <c r="AI7" s="839"/>
      <c r="AJ7" s="839"/>
      <c r="AK7" s="839"/>
      <c r="AL7" s="839"/>
      <c r="AM7" s="839"/>
      <c r="AN7" s="521"/>
      <c r="AO7" s="503" t="s">
        <v>655</v>
      </c>
      <c r="AP7" s="521"/>
      <c r="AQ7" s="521"/>
      <c r="AR7" s="521"/>
      <c r="AS7" s="521"/>
      <c r="AT7" s="521"/>
      <c r="AU7" s="521"/>
      <c r="AV7" s="521"/>
      <c r="AW7" s="521"/>
      <c r="AX7" s="521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2"/>
      <c r="BX7" s="521"/>
      <c r="BY7" s="835" t="s">
        <v>656</v>
      </c>
      <c r="BZ7" s="836"/>
      <c r="CA7" s="837"/>
      <c r="CB7" s="521"/>
      <c r="CC7" s="828">
        <f>ROUND(+Z7*0.8,2)</f>
        <v>13883.84</v>
      </c>
      <c r="CD7" s="828"/>
      <c r="CE7" s="828"/>
      <c r="CF7" s="828"/>
      <c r="CG7" s="828"/>
      <c r="CH7" s="828"/>
      <c r="CI7" s="828"/>
      <c r="CJ7" s="828"/>
      <c r="CK7" s="828"/>
      <c r="CL7" s="828"/>
      <c r="CM7" s="828"/>
      <c r="CN7" s="828"/>
      <c r="CO7" s="828"/>
      <c r="CP7" s="828"/>
      <c r="CQ7" s="828"/>
      <c r="CR7" s="828"/>
      <c r="CS7" s="828"/>
      <c r="CT7" s="829"/>
    </row>
    <row r="8" spans="1:98" ht="3.75" customHeight="1">
      <c r="A8" s="520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521"/>
      <c r="BC8" s="521"/>
      <c r="BD8" s="521"/>
      <c r="BE8" s="521"/>
      <c r="BF8" s="521"/>
      <c r="BG8" s="521"/>
      <c r="BH8" s="521"/>
      <c r="BI8" s="521"/>
      <c r="BJ8" s="521"/>
      <c r="BK8" s="521"/>
      <c r="BL8" s="521"/>
      <c r="BM8" s="521"/>
      <c r="BN8" s="521"/>
      <c r="BO8" s="521"/>
      <c r="BP8" s="521"/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1"/>
      <c r="CC8" s="521"/>
      <c r="CD8" s="521"/>
      <c r="CE8" s="521"/>
      <c r="CF8" s="521"/>
      <c r="CG8" s="521"/>
      <c r="CH8" s="521"/>
      <c r="CI8" s="521"/>
      <c r="CJ8" s="521"/>
      <c r="CK8" s="521"/>
      <c r="CL8" s="521"/>
      <c r="CM8" s="521"/>
      <c r="CN8" s="521"/>
      <c r="CO8" s="521"/>
      <c r="CP8" s="521"/>
      <c r="CQ8" s="521"/>
      <c r="CR8" s="521"/>
      <c r="CS8" s="521"/>
      <c r="CT8" s="523"/>
    </row>
    <row r="9" spans="1:98" ht="18" customHeight="1">
      <c r="A9" s="520"/>
      <c r="B9" s="521" t="s">
        <v>657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1"/>
      <c r="BY9" s="835" t="s">
        <v>658</v>
      </c>
      <c r="BZ9" s="836"/>
      <c r="CA9" s="837"/>
      <c r="CB9" s="521"/>
      <c r="CC9" s="856">
        <f>+[2]ΔΗΛ.ΦΕ1!AU38</f>
        <v>40.959999999999994</v>
      </c>
      <c r="CD9" s="856"/>
      <c r="CE9" s="856"/>
      <c r="CF9" s="856"/>
      <c r="CG9" s="856"/>
      <c r="CH9" s="856"/>
      <c r="CI9" s="856"/>
      <c r="CJ9" s="856"/>
      <c r="CK9" s="856"/>
      <c r="CL9" s="856"/>
      <c r="CM9" s="856"/>
      <c r="CN9" s="856"/>
      <c r="CO9" s="856"/>
      <c r="CP9" s="856"/>
      <c r="CQ9" s="856"/>
      <c r="CR9" s="856"/>
      <c r="CS9" s="856"/>
      <c r="CT9" s="857"/>
    </row>
    <row r="10" spans="1:98" ht="3" customHeight="1">
      <c r="A10" s="520"/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21"/>
      <c r="BG10" s="521"/>
      <c r="BH10" s="521"/>
      <c r="BI10" s="521"/>
      <c r="BJ10" s="521"/>
      <c r="BK10" s="521"/>
      <c r="BL10" s="521"/>
      <c r="BM10" s="521"/>
      <c r="BN10" s="521"/>
      <c r="BO10" s="521"/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1"/>
      <c r="CE10" s="521"/>
      <c r="CF10" s="521"/>
      <c r="CG10" s="521"/>
      <c r="CH10" s="521"/>
      <c r="CI10" s="521"/>
      <c r="CJ10" s="521"/>
      <c r="CK10" s="521"/>
      <c r="CL10" s="521"/>
      <c r="CM10" s="521"/>
      <c r="CN10" s="521"/>
      <c r="CO10" s="521"/>
      <c r="CP10" s="521"/>
      <c r="CQ10" s="521"/>
      <c r="CR10" s="521"/>
      <c r="CS10" s="521"/>
      <c r="CT10" s="523"/>
    </row>
    <row r="11" spans="1:98" ht="18" customHeight="1">
      <c r="A11" s="520"/>
      <c r="B11" s="521" t="s">
        <v>659</v>
      </c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833"/>
      <c r="BU11" s="833"/>
      <c r="BV11" s="833"/>
      <c r="BW11" s="833"/>
      <c r="BX11" s="521"/>
      <c r="BY11" s="835" t="s">
        <v>660</v>
      </c>
      <c r="BZ11" s="836"/>
      <c r="CA11" s="837"/>
      <c r="CB11" s="521"/>
      <c r="CC11" s="828">
        <f>+CC7-CC9</f>
        <v>13842.880000000001</v>
      </c>
      <c r="CD11" s="828"/>
      <c r="CE11" s="828"/>
      <c r="CF11" s="828"/>
      <c r="CG11" s="828"/>
      <c r="CH11" s="828"/>
      <c r="CI11" s="828"/>
      <c r="CJ11" s="828"/>
      <c r="CK11" s="828"/>
      <c r="CL11" s="828"/>
      <c r="CM11" s="828"/>
      <c r="CN11" s="828"/>
      <c r="CO11" s="828"/>
      <c r="CP11" s="828"/>
      <c r="CQ11" s="828"/>
      <c r="CR11" s="828"/>
      <c r="CS11" s="828"/>
      <c r="CT11" s="829"/>
    </row>
    <row r="12" spans="1:98" ht="3" customHeight="1">
      <c r="A12" s="517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9"/>
    </row>
    <row r="13" spans="1:98" ht="7.5" customHeight="1"/>
    <row r="14" spans="1:98">
      <c r="A14" s="834" t="s">
        <v>661</v>
      </c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834"/>
      <c r="Y14" s="834"/>
      <c r="Z14" s="834"/>
      <c r="AA14" s="834"/>
      <c r="AB14" s="834"/>
      <c r="AC14" s="834"/>
      <c r="AD14" s="834"/>
      <c r="AE14" s="834"/>
      <c r="AF14" s="834"/>
      <c r="AG14" s="834"/>
      <c r="AH14" s="834"/>
      <c r="AI14" s="834"/>
      <c r="AJ14" s="834"/>
      <c r="AK14" s="834"/>
      <c r="AL14" s="834"/>
      <c r="AM14" s="834"/>
      <c r="AN14" s="834"/>
      <c r="AO14" s="834"/>
      <c r="AP14" s="834"/>
      <c r="AQ14" s="834"/>
      <c r="AR14" s="834"/>
      <c r="AS14" s="834"/>
      <c r="AT14" s="834"/>
      <c r="AU14" s="834"/>
      <c r="AV14" s="834"/>
      <c r="AW14" s="834"/>
      <c r="AX14" s="834"/>
      <c r="AY14" s="834"/>
      <c r="AZ14" s="834"/>
      <c r="BA14" s="834"/>
      <c r="BB14" s="834"/>
      <c r="BC14" s="834"/>
      <c r="BD14" s="834"/>
      <c r="BE14" s="834"/>
      <c r="BF14" s="834"/>
      <c r="BG14" s="834"/>
      <c r="BH14" s="834"/>
      <c r="BI14" s="834"/>
      <c r="BJ14" s="834"/>
      <c r="BK14" s="834"/>
      <c r="BL14" s="834"/>
      <c r="BM14" s="834"/>
      <c r="BN14" s="834"/>
      <c r="BO14" s="834"/>
      <c r="BP14" s="834"/>
      <c r="BQ14" s="834"/>
      <c r="BR14" s="834"/>
      <c r="BS14" s="834"/>
      <c r="BT14" s="834"/>
      <c r="BU14" s="834"/>
      <c r="BV14" s="834"/>
      <c r="BW14" s="834"/>
      <c r="BX14" s="834"/>
      <c r="BY14" s="834"/>
      <c r="BZ14" s="834"/>
      <c r="CA14" s="834"/>
      <c r="CB14" s="834"/>
      <c r="CC14" s="834"/>
      <c r="CD14" s="834"/>
      <c r="CE14" s="834"/>
      <c r="CF14" s="834"/>
      <c r="CG14" s="834"/>
      <c r="CH14" s="834"/>
      <c r="CI14" s="834"/>
      <c r="CJ14" s="834"/>
      <c r="CK14" s="834"/>
      <c r="CL14" s="834"/>
      <c r="CM14" s="834"/>
      <c r="CN14" s="834"/>
      <c r="CO14" s="834"/>
      <c r="CP14" s="834"/>
      <c r="CQ14" s="834"/>
      <c r="CR14" s="834"/>
      <c r="CS14" s="834"/>
      <c r="CT14" s="834"/>
    </row>
    <row r="15" spans="1:98">
      <c r="A15" s="824" t="s">
        <v>662</v>
      </c>
      <c r="B15" s="824"/>
      <c r="C15" s="824"/>
      <c r="D15" s="824"/>
      <c r="E15" s="824"/>
      <c r="F15" s="824"/>
      <c r="G15" s="824"/>
      <c r="H15" s="824"/>
      <c r="I15" s="824"/>
      <c r="J15" s="824"/>
      <c r="K15" s="824"/>
      <c r="L15" s="824"/>
      <c r="M15" s="824"/>
      <c r="N15" s="824"/>
      <c r="O15" s="824"/>
      <c r="P15" s="824"/>
      <c r="Q15" s="824"/>
      <c r="R15" s="824"/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824"/>
      <c r="AI15" s="824"/>
      <c r="AJ15" s="824"/>
      <c r="AK15" s="824"/>
      <c r="AL15" s="824"/>
      <c r="AM15" s="824"/>
      <c r="AN15" s="824"/>
      <c r="AO15" s="824"/>
      <c r="AP15" s="824"/>
      <c r="AQ15" s="824"/>
      <c r="AR15" s="824"/>
      <c r="AS15" s="824"/>
      <c r="AT15" s="824"/>
      <c r="AU15" s="824"/>
      <c r="AV15" s="824"/>
      <c r="AW15" s="824"/>
      <c r="AX15" s="824"/>
      <c r="AY15" s="824"/>
      <c r="AZ15" s="824"/>
      <c r="BA15" s="824"/>
      <c r="BB15" s="824"/>
      <c r="BC15" s="824"/>
      <c r="BD15" s="824"/>
      <c r="BE15" s="824"/>
      <c r="BF15" s="824"/>
      <c r="BG15" s="824"/>
      <c r="BH15" s="824"/>
      <c r="BI15" s="824"/>
      <c r="BJ15" s="824"/>
      <c r="BK15" s="824"/>
      <c r="BL15" s="824"/>
      <c r="BM15" s="824"/>
      <c r="BN15" s="824"/>
      <c r="BO15" s="824"/>
      <c r="BP15" s="824"/>
      <c r="BQ15" s="824"/>
      <c r="BR15" s="824"/>
      <c r="BS15" s="824"/>
      <c r="BT15" s="824"/>
      <c r="BU15" s="824"/>
      <c r="BV15" s="824"/>
      <c r="BW15" s="824"/>
      <c r="BX15" s="824"/>
      <c r="BY15" s="824"/>
      <c r="BZ15" s="824"/>
      <c r="CA15" s="824"/>
      <c r="CB15" s="824"/>
      <c r="CC15" s="824"/>
      <c r="CD15" s="824"/>
      <c r="CE15" s="824"/>
      <c r="CF15" s="824"/>
      <c r="CG15" s="824"/>
      <c r="CH15" s="824"/>
      <c r="CI15" s="824"/>
      <c r="CJ15" s="824"/>
      <c r="CK15" s="824"/>
      <c r="CL15" s="824"/>
      <c r="CM15" s="824"/>
      <c r="CN15" s="824"/>
      <c r="CO15" s="824"/>
      <c r="CP15" s="824"/>
      <c r="CQ15" s="824"/>
      <c r="CR15" s="824"/>
      <c r="CS15" s="824"/>
      <c r="CT15" s="824"/>
    </row>
    <row r="16" spans="1:98" ht="3" customHeight="1"/>
    <row r="17" spans="1:98" s="524" customFormat="1" ht="22.5" customHeight="1">
      <c r="A17" s="825">
        <v>200</v>
      </c>
      <c r="B17" s="826"/>
      <c r="C17" s="826"/>
      <c r="D17" s="826"/>
      <c r="E17" s="827"/>
      <c r="F17" s="831" t="s">
        <v>663</v>
      </c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50"/>
      <c r="AH17" s="825">
        <v>210</v>
      </c>
      <c r="AI17" s="826"/>
      <c r="AJ17" s="826"/>
      <c r="AK17" s="826"/>
      <c r="AL17" s="827"/>
      <c r="AM17" s="830" t="s">
        <v>664</v>
      </c>
      <c r="AN17" s="831"/>
      <c r="AO17" s="831"/>
      <c r="AP17" s="831"/>
      <c r="AQ17" s="831"/>
      <c r="AR17" s="831"/>
      <c r="AS17" s="831"/>
      <c r="AT17" s="831"/>
      <c r="AU17" s="831"/>
      <c r="AV17" s="831"/>
      <c r="AW17" s="831"/>
      <c r="AX17" s="831"/>
      <c r="AY17" s="831"/>
      <c r="AZ17" s="831"/>
      <c r="BA17" s="831"/>
      <c r="BB17" s="831"/>
      <c r="BC17" s="831"/>
      <c r="BD17" s="831"/>
      <c r="BE17" s="831"/>
      <c r="BF17" s="831"/>
      <c r="BG17" s="831"/>
      <c r="BH17" s="831"/>
      <c r="BI17" s="831"/>
      <c r="BJ17" s="831"/>
      <c r="BK17" s="832"/>
      <c r="BL17" s="858" t="s">
        <v>46</v>
      </c>
      <c r="BM17" s="859"/>
      <c r="BN17" s="859"/>
      <c r="BO17" s="859"/>
      <c r="BP17" s="859"/>
      <c r="BQ17" s="859"/>
      <c r="BR17" s="859"/>
      <c r="BS17" s="859"/>
      <c r="BT17" s="859"/>
      <c r="BU17" s="859"/>
      <c r="BV17" s="859"/>
      <c r="BW17" s="859"/>
      <c r="BX17" s="859"/>
      <c r="BY17" s="859"/>
      <c r="BZ17" s="859"/>
      <c r="CA17" s="859"/>
      <c r="CB17" s="859"/>
      <c r="CC17" s="859"/>
      <c r="CD17" s="859"/>
      <c r="CE17" s="859"/>
      <c r="CF17" s="859"/>
      <c r="CG17" s="859"/>
      <c r="CH17" s="859"/>
      <c r="CI17" s="859"/>
      <c r="CJ17" s="859"/>
      <c r="CK17" s="859"/>
      <c r="CL17" s="859"/>
      <c r="CM17" s="859"/>
      <c r="CN17" s="859"/>
      <c r="CO17" s="859"/>
      <c r="CP17" s="859"/>
      <c r="CQ17" s="859"/>
      <c r="CR17" s="859"/>
      <c r="CS17" s="859"/>
      <c r="CT17" s="860"/>
    </row>
    <row r="18" spans="1:98" s="525" customFormat="1" ht="22.5" customHeight="1">
      <c r="A18" s="851">
        <v>6192</v>
      </c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851"/>
      <c r="AF18" s="851"/>
      <c r="AG18" s="851"/>
      <c r="AH18" s="851"/>
      <c r="AI18" s="851"/>
      <c r="AJ18" s="851"/>
      <c r="AK18" s="851"/>
      <c r="AL18" s="851"/>
      <c r="AM18" s="851"/>
      <c r="AN18" s="851"/>
      <c r="AO18" s="851"/>
      <c r="AP18" s="851"/>
      <c r="AQ18" s="851"/>
      <c r="AR18" s="851"/>
      <c r="AS18" s="851"/>
      <c r="AT18" s="851"/>
      <c r="AU18" s="851"/>
      <c r="AV18" s="851"/>
      <c r="AW18" s="851"/>
      <c r="AX18" s="851"/>
      <c r="AY18" s="851"/>
      <c r="AZ18" s="851"/>
      <c r="BA18" s="851"/>
      <c r="BB18" s="851"/>
      <c r="BC18" s="851"/>
      <c r="BD18" s="851"/>
      <c r="BE18" s="851"/>
      <c r="BF18" s="851"/>
      <c r="BG18" s="851"/>
      <c r="BH18" s="851"/>
      <c r="BI18" s="851"/>
      <c r="BJ18" s="851"/>
      <c r="BK18" s="851"/>
      <c r="BL18" s="861">
        <f>+A18+AH18</f>
        <v>6192</v>
      </c>
      <c r="BM18" s="862"/>
      <c r="BN18" s="862"/>
      <c r="BO18" s="862"/>
      <c r="BP18" s="862"/>
      <c r="BQ18" s="862"/>
      <c r="BR18" s="862"/>
      <c r="BS18" s="862"/>
      <c r="BT18" s="862"/>
      <c r="BU18" s="862"/>
      <c r="BV18" s="862"/>
      <c r="BW18" s="862"/>
      <c r="BX18" s="862"/>
      <c r="BY18" s="862"/>
      <c r="BZ18" s="862"/>
      <c r="CA18" s="862"/>
      <c r="CB18" s="862"/>
      <c r="CC18" s="862"/>
      <c r="CD18" s="862"/>
      <c r="CE18" s="862"/>
      <c r="CF18" s="862"/>
      <c r="CG18" s="862"/>
      <c r="CH18" s="862"/>
      <c r="CI18" s="862"/>
      <c r="CJ18" s="862"/>
      <c r="CK18" s="862"/>
      <c r="CL18" s="862"/>
      <c r="CM18" s="862"/>
      <c r="CN18" s="862"/>
      <c r="CO18" s="862"/>
      <c r="CP18" s="862"/>
      <c r="CQ18" s="862"/>
      <c r="CR18" s="862"/>
      <c r="CS18" s="862"/>
      <c r="CT18" s="863"/>
    </row>
    <row r="19" spans="1:98" ht="21.75" customHeight="1">
      <c r="A19" s="848">
        <v>215</v>
      </c>
      <c r="B19" s="848"/>
      <c r="C19" s="848"/>
      <c r="D19" s="848"/>
      <c r="E19" s="848"/>
      <c r="F19" s="855" t="s">
        <v>665</v>
      </c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</row>
    <row r="20" spans="1:98" s="525" customFormat="1" ht="21" customHeight="1">
      <c r="A20" s="852"/>
      <c r="B20" s="853"/>
      <c r="C20" s="853"/>
      <c r="D20" s="853"/>
      <c r="E20" s="853"/>
      <c r="F20" s="853"/>
      <c r="G20" s="853"/>
      <c r="H20" s="853"/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853"/>
      <c r="AB20" s="853"/>
      <c r="AC20" s="853"/>
      <c r="AD20" s="853"/>
      <c r="AE20" s="853"/>
      <c r="AF20" s="853"/>
      <c r="AG20" s="854"/>
    </row>
    <row r="21" spans="1:98">
      <c r="A21" s="824" t="s">
        <v>666</v>
      </c>
      <c r="B21" s="824"/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824"/>
      <c r="AL21" s="824"/>
      <c r="AM21" s="824"/>
      <c r="AN21" s="824"/>
      <c r="AO21" s="824"/>
      <c r="AP21" s="824"/>
      <c r="AQ21" s="824"/>
      <c r="AR21" s="824"/>
      <c r="AS21" s="824"/>
      <c r="AT21" s="824"/>
      <c r="AU21" s="824"/>
      <c r="AV21" s="824"/>
      <c r="AW21" s="824"/>
      <c r="AX21" s="824"/>
      <c r="AY21" s="824"/>
      <c r="AZ21" s="824"/>
      <c r="BA21" s="824"/>
      <c r="BB21" s="824"/>
      <c r="BC21" s="824"/>
      <c r="BD21" s="824"/>
      <c r="BE21" s="824"/>
      <c r="BF21" s="824"/>
      <c r="BG21" s="824"/>
      <c r="BH21" s="824"/>
      <c r="BI21" s="824"/>
      <c r="BJ21" s="824"/>
      <c r="BK21" s="824"/>
      <c r="BL21" s="824"/>
      <c r="BM21" s="824"/>
      <c r="BN21" s="824"/>
      <c r="BO21" s="824"/>
      <c r="BP21" s="824"/>
      <c r="BQ21" s="824"/>
      <c r="BR21" s="824"/>
      <c r="BS21" s="824"/>
      <c r="BT21" s="824"/>
      <c r="BU21" s="824"/>
      <c r="BV21" s="824"/>
      <c r="BW21" s="824"/>
      <c r="BX21" s="824"/>
      <c r="BY21" s="824"/>
      <c r="BZ21" s="824"/>
      <c r="CA21" s="824"/>
      <c r="CB21" s="824"/>
      <c r="CC21" s="824"/>
      <c r="CD21" s="824"/>
      <c r="CE21" s="824"/>
      <c r="CF21" s="824"/>
      <c r="CG21" s="824"/>
      <c r="CH21" s="824"/>
      <c r="CI21" s="824"/>
      <c r="CJ21" s="824"/>
      <c r="CK21" s="824"/>
      <c r="CL21" s="824"/>
      <c r="CM21" s="824"/>
      <c r="CN21" s="824"/>
      <c r="CO21" s="824"/>
      <c r="CP21" s="824"/>
      <c r="CQ21" s="824"/>
      <c r="CR21" s="824"/>
      <c r="CS21" s="824"/>
      <c r="CT21" s="824"/>
    </row>
    <row r="22" spans="1:98">
      <c r="A22" s="824" t="s">
        <v>667</v>
      </c>
      <c r="B22" s="824"/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  <c r="O22" s="824"/>
      <c r="P22" s="824"/>
      <c r="Q22" s="824"/>
      <c r="R22" s="824"/>
      <c r="S22" s="824"/>
      <c r="T22" s="824"/>
      <c r="U22" s="824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4"/>
      <c r="AJ22" s="824"/>
      <c r="AK22" s="824"/>
      <c r="AL22" s="824"/>
      <c r="AM22" s="824"/>
      <c r="AN22" s="824"/>
      <c r="AO22" s="824"/>
      <c r="AP22" s="824"/>
      <c r="AQ22" s="824"/>
      <c r="AR22" s="824"/>
      <c r="AS22" s="824"/>
      <c r="AT22" s="824"/>
      <c r="AU22" s="824"/>
      <c r="AV22" s="824"/>
      <c r="AW22" s="824"/>
      <c r="AX22" s="824"/>
      <c r="AY22" s="824"/>
      <c r="AZ22" s="824"/>
      <c r="BA22" s="824"/>
      <c r="BB22" s="824"/>
      <c r="BC22" s="824"/>
      <c r="BD22" s="824"/>
      <c r="BE22" s="824"/>
      <c r="BF22" s="824"/>
      <c r="BG22" s="824"/>
      <c r="BH22" s="824"/>
      <c r="BI22" s="824"/>
      <c r="BJ22" s="824"/>
      <c r="BK22" s="824"/>
      <c r="BL22" s="824"/>
      <c r="BM22" s="824"/>
      <c r="BN22" s="824"/>
      <c r="BO22" s="824"/>
      <c r="BP22" s="824"/>
      <c r="BQ22" s="824"/>
      <c r="BR22" s="824"/>
      <c r="BS22" s="824"/>
      <c r="BT22" s="824"/>
      <c r="BU22" s="824"/>
      <c r="BV22" s="824"/>
      <c r="BW22" s="824"/>
      <c r="BX22" s="824"/>
      <c r="BY22" s="824"/>
      <c r="BZ22" s="824"/>
      <c r="CA22" s="824"/>
      <c r="CB22" s="824"/>
      <c r="CC22" s="824"/>
      <c r="CD22" s="824"/>
      <c r="CE22" s="824"/>
      <c r="CF22" s="824"/>
      <c r="CG22" s="824"/>
      <c r="CH22" s="824"/>
      <c r="CI22" s="824"/>
      <c r="CJ22" s="824"/>
      <c r="CK22" s="824"/>
      <c r="CL22" s="824"/>
      <c r="CM22" s="824"/>
      <c r="CN22" s="824"/>
      <c r="CO22" s="824"/>
      <c r="CP22" s="824"/>
      <c r="CQ22" s="824"/>
      <c r="CR22" s="824"/>
      <c r="CS22" s="824"/>
      <c r="CT22" s="824"/>
    </row>
    <row r="23" spans="1:98">
      <c r="A23" s="849" t="s">
        <v>214</v>
      </c>
      <c r="B23" s="849"/>
      <c r="C23" s="843" t="s">
        <v>668</v>
      </c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3"/>
      <c r="T23" s="843"/>
      <c r="U23" s="843"/>
      <c r="V23" s="843"/>
      <c r="W23" s="843"/>
      <c r="X23" s="843"/>
      <c r="Y23" s="843"/>
      <c r="Z23" s="843"/>
      <c r="AA23" s="843"/>
      <c r="AB23" s="843"/>
      <c r="AC23" s="843"/>
      <c r="AD23" s="845" t="s">
        <v>669</v>
      </c>
      <c r="AE23" s="845"/>
      <c r="AF23" s="845"/>
      <c r="AG23" s="845"/>
      <c r="AH23" s="845"/>
      <c r="AI23" s="845"/>
      <c r="AJ23" s="845"/>
      <c r="AK23" s="845"/>
      <c r="AL23" s="845"/>
      <c r="AM23" s="845"/>
      <c r="AN23" s="845"/>
      <c r="AO23" s="845"/>
      <c r="AP23" s="845" t="s">
        <v>670</v>
      </c>
      <c r="AQ23" s="845"/>
      <c r="AR23" s="845"/>
      <c r="AS23" s="845"/>
      <c r="AT23" s="845"/>
      <c r="AU23" s="845"/>
      <c r="AV23" s="845"/>
      <c r="AW23" s="845"/>
      <c r="AX23" s="845"/>
      <c r="AY23" s="845"/>
      <c r="AZ23" s="845"/>
      <c r="BA23" s="845" t="s">
        <v>671</v>
      </c>
      <c r="BB23" s="845"/>
      <c r="BC23" s="845"/>
      <c r="BD23" s="845"/>
      <c r="BE23" s="845"/>
      <c r="BF23" s="845"/>
      <c r="BG23" s="845"/>
      <c r="BH23" s="845"/>
      <c r="BI23" s="845"/>
      <c r="BJ23" s="845"/>
      <c r="BK23" s="845"/>
      <c r="BL23" s="845"/>
      <c r="BM23" s="843" t="s">
        <v>672</v>
      </c>
      <c r="BN23" s="843"/>
      <c r="BO23" s="843"/>
      <c r="BP23" s="843"/>
      <c r="BQ23" s="843"/>
      <c r="BR23" s="843"/>
      <c r="BS23" s="843"/>
      <c r="BT23" s="843"/>
      <c r="BU23" s="843"/>
      <c r="BV23" s="843"/>
      <c r="BW23" s="843"/>
      <c r="BX23" s="843"/>
      <c r="BY23" s="843"/>
      <c r="BZ23" s="843"/>
      <c r="CA23" s="843"/>
      <c r="CB23" s="843"/>
      <c r="CC23" s="843"/>
      <c r="CD23" s="843"/>
      <c r="CE23" s="843"/>
      <c r="CF23" s="843"/>
      <c r="CG23" s="843"/>
      <c r="CH23" s="843"/>
      <c r="CI23" s="843"/>
      <c r="CJ23" s="843"/>
      <c r="CK23" s="843"/>
      <c r="CL23" s="843"/>
      <c r="CM23" s="843"/>
      <c r="CN23" s="843"/>
      <c r="CO23" s="843"/>
      <c r="CP23" s="843"/>
      <c r="CQ23" s="843"/>
      <c r="CR23" s="843"/>
      <c r="CS23" s="843"/>
      <c r="CT23" s="843"/>
    </row>
    <row r="24" spans="1:98" ht="51" customHeight="1">
      <c r="A24" s="849"/>
      <c r="B24" s="849"/>
      <c r="C24" s="845" t="s">
        <v>673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8" t="s">
        <v>674</v>
      </c>
      <c r="W24" s="848"/>
      <c r="X24" s="848"/>
      <c r="Y24" s="848"/>
      <c r="Z24" s="848"/>
      <c r="AA24" s="848"/>
      <c r="AB24" s="848"/>
      <c r="AC24" s="848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5"/>
      <c r="AO24" s="845"/>
      <c r="AP24" s="845"/>
      <c r="AQ24" s="845"/>
      <c r="AR24" s="845"/>
      <c r="AS24" s="845"/>
      <c r="AT24" s="845"/>
      <c r="AU24" s="845"/>
      <c r="AV24" s="845"/>
      <c r="AW24" s="845"/>
      <c r="AX24" s="845"/>
      <c r="AY24" s="845"/>
      <c r="AZ24" s="845"/>
      <c r="BA24" s="845"/>
      <c r="BB24" s="845"/>
      <c r="BC24" s="845"/>
      <c r="BD24" s="845"/>
      <c r="BE24" s="845"/>
      <c r="BF24" s="845"/>
      <c r="BG24" s="845"/>
      <c r="BH24" s="845"/>
      <c r="BI24" s="845"/>
      <c r="BJ24" s="845"/>
      <c r="BK24" s="845"/>
      <c r="BL24" s="845"/>
      <c r="BM24" s="845" t="s">
        <v>675</v>
      </c>
      <c r="BN24" s="845"/>
      <c r="BO24" s="845"/>
      <c r="BP24" s="845"/>
      <c r="BQ24" s="845"/>
      <c r="BR24" s="845"/>
      <c r="BS24" s="845"/>
      <c r="BT24" s="845"/>
      <c r="BU24" s="845"/>
      <c r="BV24" s="845"/>
      <c r="BW24" s="845"/>
      <c r="BX24" s="845"/>
      <c r="BY24" s="845"/>
      <c r="BZ24" s="845"/>
      <c r="CA24" s="845"/>
      <c r="CB24" s="845"/>
      <c r="CC24" s="845" t="s">
        <v>676</v>
      </c>
      <c r="CD24" s="845"/>
      <c r="CE24" s="845"/>
      <c r="CF24" s="845"/>
      <c r="CG24" s="845"/>
      <c r="CH24" s="845"/>
      <c r="CI24" s="845"/>
      <c r="CJ24" s="845"/>
      <c r="CK24" s="845"/>
      <c r="CL24" s="845"/>
      <c r="CM24" s="845"/>
      <c r="CN24" s="845"/>
      <c r="CO24" s="845"/>
      <c r="CP24" s="845"/>
      <c r="CQ24" s="845"/>
      <c r="CR24" s="845"/>
      <c r="CS24" s="845"/>
      <c r="CT24" s="845"/>
    </row>
    <row r="25" spans="1:98" ht="19.5" customHeight="1">
      <c r="A25" s="843">
        <v>1</v>
      </c>
      <c r="B25" s="843"/>
      <c r="C25" s="864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4"/>
      <c r="T25" s="864"/>
      <c r="U25" s="864"/>
      <c r="V25" s="864"/>
      <c r="W25" s="864"/>
      <c r="X25" s="864"/>
      <c r="Y25" s="864"/>
      <c r="Z25" s="864"/>
      <c r="AA25" s="864"/>
      <c r="AB25" s="864"/>
      <c r="AC25" s="864"/>
      <c r="AD25" s="844"/>
      <c r="AE25" s="844"/>
      <c r="AF25" s="844"/>
      <c r="AG25" s="844"/>
      <c r="AH25" s="844"/>
      <c r="AI25" s="844"/>
      <c r="AJ25" s="844"/>
      <c r="AK25" s="844"/>
      <c r="AL25" s="844"/>
      <c r="AM25" s="844"/>
      <c r="AN25" s="844"/>
      <c r="AO25" s="844"/>
      <c r="AP25" s="846"/>
      <c r="AQ25" s="846"/>
      <c r="AR25" s="846"/>
      <c r="AS25" s="846"/>
      <c r="AT25" s="846"/>
      <c r="AU25" s="846"/>
      <c r="AV25" s="846"/>
      <c r="AW25" s="846"/>
      <c r="AX25" s="846"/>
      <c r="AY25" s="846"/>
      <c r="AZ25" s="846"/>
      <c r="BA25" s="847"/>
      <c r="BB25" s="847"/>
      <c r="BC25" s="847"/>
      <c r="BD25" s="847"/>
      <c r="BE25" s="847"/>
      <c r="BF25" s="847"/>
      <c r="BG25" s="847"/>
      <c r="BH25" s="847"/>
      <c r="BI25" s="847"/>
      <c r="BJ25" s="847"/>
      <c r="BK25" s="847"/>
      <c r="BL25" s="847"/>
      <c r="BM25" s="844"/>
      <c r="BN25" s="844"/>
      <c r="BO25" s="844"/>
      <c r="BP25" s="844"/>
      <c r="BQ25" s="844"/>
      <c r="BR25" s="844"/>
      <c r="BS25" s="844"/>
      <c r="BT25" s="844"/>
      <c r="BU25" s="844"/>
      <c r="BV25" s="844"/>
      <c r="BW25" s="844"/>
      <c r="BX25" s="844"/>
      <c r="BY25" s="844"/>
      <c r="BZ25" s="844"/>
      <c r="CA25" s="844"/>
      <c r="CB25" s="844"/>
      <c r="CC25" s="844"/>
      <c r="CD25" s="844"/>
      <c r="CE25" s="844"/>
      <c r="CF25" s="844"/>
      <c r="CG25" s="844"/>
      <c r="CH25" s="844"/>
      <c r="CI25" s="844"/>
      <c r="CJ25" s="844"/>
      <c r="CK25" s="844"/>
      <c r="CL25" s="844"/>
      <c r="CM25" s="844"/>
      <c r="CN25" s="844"/>
      <c r="CO25" s="844"/>
      <c r="CP25" s="844"/>
      <c r="CQ25" s="844"/>
      <c r="CR25" s="844"/>
      <c r="CS25" s="844"/>
      <c r="CT25" s="844"/>
    </row>
    <row r="26" spans="1:98" ht="19.5" customHeight="1">
      <c r="A26" s="843">
        <v>2</v>
      </c>
      <c r="B26" s="843"/>
      <c r="C26" s="864"/>
      <c r="D26" s="864"/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864"/>
      <c r="Q26" s="864"/>
      <c r="R26" s="864"/>
      <c r="S26" s="864"/>
      <c r="T26" s="864"/>
      <c r="U26" s="864"/>
      <c r="V26" s="864"/>
      <c r="W26" s="864"/>
      <c r="X26" s="864"/>
      <c r="Y26" s="864"/>
      <c r="Z26" s="864"/>
      <c r="AA26" s="864"/>
      <c r="AB26" s="864"/>
      <c r="AC26" s="864"/>
      <c r="AD26" s="844"/>
      <c r="AE26" s="844"/>
      <c r="AF26" s="844"/>
      <c r="AG26" s="844"/>
      <c r="AH26" s="844"/>
      <c r="AI26" s="844"/>
      <c r="AJ26" s="844"/>
      <c r="AK26" s="844"/>
      <c r="AL26" s="844"/>
      <c r="AM26" s="844"/>
      <c r="AN26" s="844"/>
      <c r="AO26" s="844"/>
      <c r="AP26" s="846"/>
      <c r="AQ26" s="846"/>
      <c r="AR26" s="846"/>
      <c r="AS26" s="846"/>
      <c r="AT26" s="846"/>
      <c r="AU26" s="846"/>
      <c r="AV26" s="846"/>
      <c r="AW26" s="846"/>
      <c r="AX26" s="846"/>
      <c r="AY26" s="846"/>
      <c r="AZ26" s="846"/>
      <c r="BA26" s="847"/>
      <c r="BB26" s="847"/>
      <c r="BC26" s="847"/>
      <c r="BD26" s="847"/>
      <c r="BE26" s="847"/>
      <c r="BF26" s="847"/>
      <c r="BG26" s="847"/>
      <c r="BH26" s="847"/>
      <c r="BI26" s="847"/>
      <c r="BJ26" s="847"/>
      <c r="BK26" s="847"/>
      <c r="BL26" s="847"/>
      <c r="BM26" s="844"/>
      <c r="BN26" s="844"/>
      <c r="BO26" s="844"/>
      <c r="BP26" s="844"/>
      <c r="BQ26" s="844"/>
      <c r="BR26" s="844"/>
      <c r="BS26" s="844"/>
      <c r="BT26" s="844"/>
      <c r="BU26" s="844"/>
      <c r="BV26" s="844"/>
      <c r="BW26" s="844"/>
      <c r="BX26" s="844"/>
      <c r="BY26" s="844"/>
      <c r="BZ26" s="844"/>
      <c r="CA26" s="844"/>
      <c r="CB26" s="844"/>
      <c r="CC26" s="844"/>
      <c r="CD26" s="844"/>
      <c r="CE26" s="844"/>
      <c r="CF26" s="844"/>
      <c r="CG26" s="844"/>
      <c r="CH26" s="844"/>
      <c r="CI26" s="844"/>
      <c r="CJ26" s="844"/>
      <c r="CK26" s="844"/>
      <c r="CL26" s="844"/>
      <c r="CM26" s="844"/>
      <c r="CN26" s="844"/>
      <c r="CO26" s="844"/>
      <c r="CP26" s="844"/>
      <c r="CQ26" s="844"/>
      <c r="CR26" s="844"/>
      <c r="CS26" s="844"/>
      <c r="CT26" s="844"/>
    </row>
    <row r="27" spans="1:98" ht="19.5" customHeight="1">
      <c r="A27" s="843">
        <v>3</v>
      </c>
      <c r="B27" s="843"/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864"/>
      <c r="S27" s="864"/>
      <c r="T27" s="864"/>
      <c r="U27" s="864"/>
      <c r="V27" s="864"/>
      <c r="W27" s="864"/>
      <c r="X27" s="864"/>
      <c r="Y27" s="864"/>
      <c r="Z27" s="864"/>
      <c r="AA27" s="864"/>
      <c r="AB27" s="864"/>
      <c r="AC27" s="864"/>
      <c r="AD27" s="844"/>
      <c r="AE27" s="844"/>
      <c r="AF27" s="844"/>
      <c r="AG27" s="844"/>
      <c r="AH27" s="844"/>
      <c r="AI27" s="844"/>
      <c r="AJ27" s="844"/>
      <c r="AK27" s="844"/>
      <c r="AL27" s="844"/>
      <c r="AM27" s="844"/>
      <c r="AN27" s="844"/>
      <c r="AO27" s="844"/>
      <c r="AP27" s="846"/>
      <c r="AQ27" s="846"/>
      <c r="AR27" s="846"/>
      <c r="AS27" s="846"/>
      <c r="AT27" s="846"/>
      <c r="AU27" s="846"/>
      <c r="AV27" s="846"/>
      <c r="AW27" s="846"/>
      <c r="AX27" s="846"/>
      <c r="AY27" s="846"/>
      <c r="AZ27" s="846"/>
      <c r="BA27" s="847"/>
      <c r="BB27" s="847"/>
      <c r="BC27" s="847"/>
      <c r="BD27" s="847"/>
      <c r="BE27" s="847"/>
      <c r="BF27" s="847"/>
      <c r="BG27" s="847"/>
      <c r="BH27" s="847"/>
      <c r="BI27" s="847"/>
      <c r="BJ27" s="847"/>
      <c r="BK27" s="847"/>
      <c r="BL27" s="847"/>
      <c r="BM27" s="844"/>
      <c r="BN27" s="844"/>
      <c r="BO27" s="844"/>
      <c r="BP27" s="844"/>
      <c r="BQ27" s="844"/>
      <c r="BR27" s="844"/>
      <c r="BS27" s="844"/>
      <c r="BT27" s="844"/>
      <c r="BU27" s="844"/>
      <c r="BV27" s="844"/>
      <c r="BW27" s="844"/>
      <c r="BX27" s="844"/>
      <c r="BY27" s="844"/>
      <c r="BZ27" s="844"/>
      <c r="CA27" s="844"/>
      <c r="CB27" s="844"/>
      <c r="CC27" s="844"/>
      <c r="CD27" s="844"/>
      <c r="CE27" s="844"/>
      <c r="CF27" s="844"/>
      <c r="CG27" s="844"/>
      <c r="CH27" s="844"/>
      <c r="CI27" s="844"/>
      <c r="CJ27" s="844"/>
      <c r="CK27" s="844"/>
      <c r="CL27" s="844"/>
      <c r="CM27" s="844"/>
      <c r="CN27" s="844"/>
      <c r="CO27" s="844"/>
      <c r="CP27" s="844"/>
      <c r="CQ27" s="844"/>
      <c r="CR27" s="844"/>
      <c r="CS27" s="844"/>
      <c r="CT27" s="844"/>
    </row>
    <row r="28" spans="1:98" ht="19.5" customHeight="1">
      <c r="A28" s="843">
        <v>4</v>
      </c>
      <c r="B28" s="843"/>
      <c r="C28" s="864"/>
      <c r="D28" s="864"/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864"/>
      <c r="T28" s="864"/>
      <c r="U28" s="864"/>
      <c r="V28" s="864"/>
      <c r="W28" s="864"/>
      <c r="X28" s="864"/>
      <c r="Y28" s="864"/>
      <c r="Z28" s="864"/>
      <c r="AA28" s="864"/>
      <c r="AB28" s="864"/>
      <c r="AC28" s="864"/>
      <c r="AD28" s="844"/>
      <c r="AE28" s="844"/>
      <c r="AF28" s="844"/>
      <c r="AG28" s="844"/>
      <c r="AH28" s="844"/>
      <c r="AI28" s="844"/>
      <c r="AJ28" s="844"/>
      <c r="AK28" s="844"/>
      <c r="AL28" s="844"/>
      <c r="AM28" s="844"/>
      <c r="AN28" s="844"/>
      <c r="AO28" s="844"/>
      <c r="AP28" s="846"/>
      <c r="AQ28" s="846"/>
      <c r="AR28" s="846"/>
      <c r="AS28" s="846"/>
      <c r="AT28" s="846"/>
      <c r="AU28" s="846"/>
      <c r="AV28" s="846"/>
      <c r="AW28" s="846"/>
      <c r="AX28" s="846"/>
      <c r="AY28" s="846"/>
      <c r="AZ28" s="846"/>
      <c r="BA28" s="847"/>
      <c r="BB28" s="847"/>
      <c r="BC28" s="847"/>
      <c r="BD28" s="847"/>
      <c r="BE28" s="847"/>
      <c r="BF28" s="847"/>
      <c r="BG28" s="847"/>
      <c r="BH28" s="847"/>
      <c r="BI28" s="847"/>
      <c r="BJ28" s="847"/>
      <c r="BK28" s="847"/>
      <c r="BL28" s="847"/>
      <c r="BM28" s="844"/>
      <c r="BN28" s="844"/>
      <c r="BO28" s="844"/>
      <c r="BP28" s="844"/>
      <c r="BQ28" s="844"/>
      <c r="BR28" s="844"/>
      <c r="BS28" s="844"/>
      <c r="BT28" s="844"/>
      <c r="BU28" s="844"/>
      <c r="BV28" s="844"/>
      <c r="BW28" s="844"/>
      <c r="BX28" s="844"/>
      <c r="BY28" s="844"/>
      <c r="BZ28" s="844"/>
      <c r="CA28" s="844"/>
      <c r="CB28" s="844"/>
      <c r="CC28" s="844"/>
      <c r="CD28" s="844"/>
      <c r="CE28" s="844"/>
      <c r="CF28" s="844"/>
      <c r="CG28" s="844"/>
      <c r="CH28" s="844"/>
      <c r="CI28" s="844"/>
      <c r="CJ28" s="844"/>
      <c r="CK28" s="844"/>
      <c r="CL28" s="844"/>
      <c r="CM28" s="844"/>
      <c r="CN28" s="844"/>
      <c r="CO28" s="844"/>
      <c r="CP28" s="844"/>
      <c r="CQ28" s="844"/>
      <c r="CR28" s="844"/>
      <c r="CS28" s="844"/>
      <c r="CT28" s="844"/>
    </row>
    <row r="29" spans="1:98" ht="19.5" customHeight="1">
      <c r="A29" s="843">
        <v>5</v>
      </c>
      <c r="B29" s="843"/>
      <c r="C29" s="864"/>
      <c r="D29" s="864"/>
      <c r="E29" s="864"/>
      <c r="F29" s="864"/>
      <c r="G29" s="864"/>
      <c r="H29" s="864"/>
      <c r="I29" s="864"/>
      <c r="J29" s="864"/>
      <c r="K29" s="864"/>
      <c r="L29" s="864"/>
      <c r="M29" s="864"/>
      <c r="N29" s="864"/>
      <c r="O29" s="864"/>
      <c r="P29" s="864"/>
      <c r="Q29" s="864"/>
      <c r="R29" s="864"/>
      <c r="S29" s="864"/>
      <c r="T29" s="864"/>
      <c r="U29" s="864"/>
      <c r="V29" s="864"/>
      <c r="W29" s="864"/>
      <c r="X29" s="864"/>
      <c r="Y29" s="864"/>
      <c r="Z29" s="864"/>
      <c r="AA29" s="864"/>
      <c r="AB29" s="864"/>
      <c r="AC29" s="864"/>
      <c r="AD29" s="844"/>
      <c r="AE29" s="844"/>
      <c r="AF29" s="844"/>
      <c r="AG29" s="844"/>
      <c r="AH29" s="844"/>
      <c r="AI29" s="844"/>
      <c r="AJ29" s="844"/>
      <c r="AK29" s="844"/>
      <c r="AL29" s="844"/>
      <c r="AM29" s="844"/>
      <c r="AN29" s="844"/>
      <c r="AO29" s="844"/>
      <c r="AP29" s="846"/>
      <c r="AQ29" s="846"/>
      <c r="AR29" s="846"/>
      <c r="AS29" s="846"/>
      <c r="AT29" s="846"/>
      <c r="AU29" s="846"/>
      <c r="AV29" s="846"/>
      <c r="AW29" s="846"/>
      <c r="AX29" s="846"/>
      <c r="AY29" s="846"/>
      <c r="AZ29" s="846"/>
      <c r="BA29" s="847"/>
      <c r="BB29" s="847"/>
      <c r="BC29" s="847"/>
      <c r="BD29" s="847"/>
      <c r="BE29" s="847"/>
      <c r="BF29" s="847"/>
      <c r="BG29" s="847"/>
      <c r="BH29" s="847"/>
      <c r="BI29" s="847"/>
      <c r="BJ29" s="847"/>
      <c r="BK29" s="847"/>
      <c r="BL29" s="847"/>
      <c r="BM29" s="844"/>
      <c r="BN29" s="844"/>
      <c r="BO29" s="844"/>
      <c r="BP29" s="844"/>
      <c r="BQ29" s="844"/>
      <c r="BR29" s="844"/>
      <c r="BS29" s="844"/>
      <c r="BT29" s="844"/>
      <c r="BU29" s="844"/>
      <c r="BV29" s="844"/>
      <c r="BW29" s="844"/>
      <c r="BX29" s="844"/>
      <c r="BY29" s="844"/>
      <c r="BZ29" s="844"/>
      <c r="CA29" s="844"/>
      <c r="CB29" s="844"/>
      <c r="CC29" s="844"/>
      <c r="CD29" s="844"/>
      <c r="CE29" s="844"/>
      <c r="CF29" s="844"/>
      <c r="CG29" s="844"/>
      <c r="CH29" s="844"/>
      <c r="CI29" s="844"/>
      <c r="CJ29" s="844"/>
      <c r="CK29" s="844"/>
      <c r="CL29" s="844"/>
      <c r="CM29" s="844"/>
      <c r="CN29" s="844"/>
      <c r="CO29" s="844"/>
      <c r="CP29" s="844"/>
      <c r="CQ29" s="844"/>
      <c r="CR29" s="844"/>
      <c r="CS29" s="844"/>
      <c r="CT29" s="844"/>
    </row>
    <row r="30" spans="1:98" ht="19.5" customHeight="1">
      <c r="A30" s="843">
        <v>6</v>
      </c>
      <c r="B30" s="843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44"/>
      <c r="AE30" s="844"/>
      <c r="AF30" s="844"/>
      <c r="AG30" s="844"/>
      <c r="AH30" s="844"/>
      <c r="AI30" s="844"/>
      <c r="AJ30" s="844"/>
      <c r="AK30" s="844"/>
      <c r="AL30" s="844"/>
      <c r="AM30" s="844"/>
      <c r="AN30" s="844"/>
      <c r="AO30" s="844"/>
      <c r="AP30" s="846"/>
      <c r="AQ30" s="846"/>
      <c r="AR30" s="846"/>
      <c r="AS30" s="846"/>
      <c r="AT30" s="846"/>
      <c r="AU30" s="846"/>
      <c r="AV30" s="846"/>
      <c r="AW30" s="846"/>
      <c r="AX30" s="846"/>
      <c r="AY30" s="846"/>
      <c r="AZ30" s="846"/>
      <c r="BA30" s="847"/>
      <c r="BB30" s="847"/>
      <c r="BC30" s="847"/>
      <c r="BD30" s="847"/>
      <c r="BE30" s="847"/>
      <c r="BF30" s="847"/>
      <c r="BG30" s="847"/>
      <c r="BH30" s="847"/>
      <c r="BI30" s="847"/>
      <c r="BJ30" s="847"/>
      <c r="BK30" s="847"/>
      <c r="BL30" s="847"/>
      <c r="BM30" s="844"/>
      <c r="BN30" s="844"/>
      <c r="BO30" s="844"/>
      <c r="BP30" s="844"/>
      <c r="BQ30" s="844"/>
      <c r="BR30" s="844"/>
      <c r="BS30" s="844"/>
      <c r="BT30" s="844"/>
      <c r="BU30" s="844"/>
      <c r="BV30" s="844"/>
      <c r="BW30" s="844"/>
      <c r="BX30" s="844"/>
      <c r="BY30" s="844"/>
      <c r="BZ30" s="844"/>
      <c r="CA30" s="844"/>
      <c r="CB30" s="844"/>
      <c r="CC30" s="844"/>
      <c r="CD30" s="844"/>
      <c r="CE30" s="844"/>
      <c r="CF30" s="844"/>
      <c r="CG30" s="844"/>
      <c r="CH30" s="844"/>
      <c r="CI30" s="844"/>
      <c r="CJ30" s="844"/>
      <c r="CK30" s="844"/>
      <c r="CL30" s="844"/>
      <c r="CM30" s="844"/>
      <c r="CN30" s="844"/>
      <c r="CO30" s="844"/>
      <c r="CP30" s="844"/>
      <c r="CQ30" s="844"/>
      <c r="CR30" s="844"/>
      <c r="CS30" s="844"/>
      <c r="CT30" s="844"/>
    </row>
    <row r="31" spans="1:98" ht="19.5" customHeight="1">
      <c r="A31" s="843">
        <v>7</v>
      </c>
      <c r="B31" s="843"/>
      <c r="C31" s="864"/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864"/>
      <c r="Z31" s="864"/>
      <c r="AA31" s="864"/>
      <c r="AB31" s="864"/>
      <c r="AC31" s="864"/>
      <c r="AD31" s="844"/>
      <c r="AE31" s="844"/>
      <c r="AF31" s="844"/>
      <c r="AG31" s="844"/>
      <c r="AH31" s="844"/>
      <c r="AI31" s="844"/>
      <c r="AJ31" s="844"/>
      <c r="AK31" s="844"/>
      <c r="AL31" s="844"/>
      <c r="AM31" s="844"/>
      <c r="AN31" s="844"/>
      <c r="AO31" s="844"/>
      <c r="AP31" s="846"/>
      <c r="AQ31" s="846"/>
      <c r="AR31" s="846"/>
      <c r="AS31" s="846"/>
      <c r="AT31" s="846"/>
      <c r="AU31" s="846"/>
      <c r="AV31" s="846"/>
      <c r="AW31" s="846"/>
      <c r="AX31" s="846"/>
      <c r="AY31" s="846"/>
      <c r="AZ31" s="846"/>
      <c r="BA31" s="847"/>
      <c r="BB31" s="847"/>
      <c r="BC31" s="847"/>
      <c r="BD31" s="847"/>
      <c r="BE31" s="847"/>
      <c r="BF31" s="847"/>
      <c r="BG31" s="847"/>
      <c r="BH31" s="847"/>
      <c r="BI31" s="847"/>
      <c r="BJ31" s="847"/>
      <c r="BK31" s="847"/>
      <c r="BL31" s="847"/>
      <c r="BM31" s="844"/>
      <c r="BN31" s="844"/>
      <c r="BO31" s="844"/>
      <c r="BP31" s="844"/>
      <c r="BQ31" s="844"/>
      <c r="BR31" s="844"/>
      <c r="BS31" s="844"/>
      <c r="BT31" s="844"/>
      <c r="BU31" s="844"/>
      <c r="BV31" s="844"/>
      <c r="BW31" s="844"/>
      <c r="BX31" s="844"/>
      <c r="BY31" s="844"/>
      <c r="BZ31" s="844"/>
      <c r="CA31" s="844"/>
      <c r="CB31" s="844"/>
      <c r="CC31" s="844"/>
      <c r="CD31" s="844"/>
      <c r="CE31" s="844"/>
      <c r="CF31" s="844"/>
      <c r="CG31" s="844"/>
      <c r="CH31" s="844"/>
      <c r="CI31" s="844"/>
      <c r="CJ31" s="844"/>
      <c r="CK31" s="844"/>
      <c r="CL31" s="844"/>
      <c r="CM31" s="844"/>
      <c r="CN31" s="844"/>
      <c r="CO31" s="844"/>
      <c r="CP31" s="844"/>
      <c r="CQ31" s="844"/>
      <c r="CR31" s="844"/>
      <c r="CS31" s="844"/>
      <c r="CT31" s="844"/>
    </row>
    <row r="32" spans="1:98" ht="15.75" customHeight="1">
      <c r="A32" s="824" t="s">
        <v>677</v>
      </c>
      <c r="B32" s="824"/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824"/>
      <c r="S32" s="824"/>
      <c r="T32" s="824"/>
      <c r="U32" s="824"/>
      <c r="V32" s="824"/>
      <c r="W32" s="824"/>
      <c r="X32" s="824"/>
      <c r="Y32" s="824"/>
      <c r="Z32" s="824"/>
      <c r="AA32" s="824"/>
      <c r="AB32" s="824"/>
      <c r="AC32" s="824"/>
      <c r="AD32" s="824"/>
      <c r="AE32" s="824"/>
      <c r="AF32" s="824"/>
      <c r="AG32" s="824"/>
      <c r="AH32" s="824"/>
      <c r="AI32" s="824"/>
      <c r="AJ32" s="824"/>
      <c r="AK32" s="824"/>
      <c r="AL32" s="824"/>
      <c r="AM32" s="824"/>
      <c r="AN32" s="824"/>
      <c r="AO32" s="824"/>
      <c r="AP32" s="824"/>
      <c r="AQ32" s="824"/>
      <c r="AR32" s="824"/>
      <c r="AS32" s="824"/>
      <c r="AT32" s="824"/>
      <c r="AU32" s="824"/>
      <c r="AV32" s="824"/>
      <c r="AW32" s="824"/>
      <c r="AX32" s="824"/>
      <c r="AY32" s="824"/>
      <c r="AZ32" s="824"/>
      <c r="BA32" s="824"/>
      <c r="BB32" s="824"/>
      <c r="BC32" s="824"/>
      <c r="BD32" s="824"/>
      <c r="BE32" s="824"/>
      <c r="BF32" s="824"/>
      <c r="BG32" s="824"/>
      <c r="BH32" s="824"/>
      <c r="BI32" s="824"/>
      <c r="BJ32" s="824"/>
      <c r="BK32" s="824"/>
      <c r="BL32" s="824"/>
      <c r="BM32" s="824"/>
      <c r="BN32" s="824"/>
      <c r="BO32" s="824"/>
      <c r="BP32" s="824"/>
      <c r="BQ32" s="824"/>
      <c r="BR32" s="824"/>
      <c r="BS32" s="824"/>
      <c r="BT32" s="824"/>
      <c r="BU32" s="824"/>
      <c r="BV32" s="824"/>
      <c r="BW32" s="824"/>
      <c r="BX32" s="824"/>
      <c r="BY32" s="824"/>
      <c r="BZ32" s="824"/>
      <c r="CA32" s="824"/>
      <c r="CB32" s="824"/>
      <c r="CC32" s="824"/>
      <c r="CD32" s="824"/>
      <c r="CE32" s="824"/>
      <c r="CF32" s="824"/>
      <c r="CG32" s="824"/>
      <c r="CH32" s="824"/>
      <c r="CI32" s="824"/>
      <c r="CJ32" s="824"/>
      <c r="CK32" s="824"/>
      <c r="CL32" s="824"/>
      <c r="CM32" s="824"/>
      <c r="CN32" s="824"/>
      <c r="CO32" s="824"/>
      <c r="CP32" s="824"/>
      <c r="CQ32" s="824"/>
      <c r="CR32" s="824"/>
      <c r="CS32" s="824"/>
      <c r="CT32" s="824"/>
    </row>
    <row r="33" spans="1:98" ht="21" customHeight="1">
      <c r="A33" s="865" t="s">
        <v>214</v>
      </c>
      <c r="B33" s="865"/>
      <c r="C33" s="845" t="s">
        <v>678</v>
      </c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845"/>
      <c r="AC33" s="845"/>
      <c r="AD33" s="845"/>
      <c r="AE33" s="845"/>
      <c r="AF33" s="845"/>
      <c r="AG33" s="845"/>
      <c r="AH33" s="848" t="s">
        <v>679</v>
      </c>
      <c r="AI33" s="848"/>
      <c r="AJ33" s="848"/>
      <c r="AK33" s="848"/>
      <c r="AL33" s="848"/>
      <c r="AM33" s="848"/>
      <c r="AN33" s="848"/>
      <c r="AO33" s="848"/>
      <c r="AP33" s="848"/>
      <c r="AQ33" s="848"/>
      <c r="AR33" s="848"/>
      <c r="AS33" s="848"/>
      <c r="AT33" s="848"/>
      <c r="AU33" s="848"/>
      <c r="AV33" s="848"/>
      <c r="AW33" s="848"/>
      <c r="AX33" s="848"/>
      <c r="AY33" s="848"/>
      <c r="AZ33" s="848"/>
      <c r="BA33" s="845" t="s">
        <v>680</v>
      </c>
      <c r="BB33" s="845"/>
      <c r="BC33" s="845"/>
      <c r="BD33" s="845"/>
      <c r="BE33" s="845"/>
      <c r="BF33" s="845"/>
      <c r="BG33" s="845"/>
      <c r="BH33" s="845"/>
      <c r="BI33" s="845"/>
      <c r="BJ33" s="845"/>
      <c r="BK33" s="845"/>
      <c r="BL33" s="845"/>
      <c r="BM33" s="845"/>
      <c r="BN33" s="845"/>
      <c r="BO33" s="845"/>
      <c r="BP33" s="845"/>
      <c r="BQ33" s="845"/>
      <c r="BR33" s="845"/>
      <c r="BS33" s="845"/>
      <c r="BT33" s="845"/>
      <c r="BU33" s="845"/>
      <c r="BV33" s="845"/>
      <c r="BW33" s="845"/>
      <c r="BX33" s="845" t="s">
        <v>681</v>
      </c>
      <c r="BY33" s="845"/>
      <c r="BZ33" s="845"/>
      <c r="CA33" s="845"/>
      <c r="CB33" s="845"/>
      <c r="CC33" s="845"/>
      <c r="CD33" s="845"/>
      <c r="CE33" s="845"/>
      <c r="CF33" s="845"/>
      <c r="CG33" s="845"/>
      <c r="CH33" s="845"/>
      <c r="CI33" s="845"/>
      <c r="CJ33" s="845"/>
      <c r="CK33" s="845"/>
      <c r="CL33" s="845"/>
      <c r="CM33" s="845"/>
      <c r="CN33" s="845"/>
      <c r="CO33" s="845"/>
      <c r="CP33" s="845"/>
      <c r="CQ33" s="845"/>
      <c r="CR33" s="845"/>
      <c r="CS33" s="845"/>
      <c r="CT33" s="845"/>
    </row>
    <row r="34" spans="1:98" ht="18" customHeight="1">
      <c r="A34" s="865"/>
      <c r="B34" s="865"/>
      <c r="C34" s="845"/>
      <c r="D34" s="845"/>
      <c r="E34" s="845"/>
      <c r="F34" s="845"/>
      <c r="G34" s="845"/>
      <c r="H34" s="845"/>
      <c r="I34" s="845"/>
      <c r="J34" s="845"/>
      <c r="K34" s="845"/>
      <c r="L34" s="845"/>
      <c r="M34" s="845"/>
      <c r="N34" s="845"/>
      <c r="O34" s="845"/>
      <c r="P34" s="845"/>
      <c r="Q34" s="845"/>
      <c r="R34" s="845"/>
      <c r="S34" s="845"/>
      <c r="T34" s="845"/>
      <c r="U34" s="845"/>
      <c r="V34" s="845"/>
      <c r="W34" s="845"/>
      <c r="X34" s="845"/>
      <c r="Y34" s="845"/>
      <c r="Z34" s="845"/>
      <c r="AA34" s="845"/>
      <c r="AB34" s="845"/>
      <c r="AC34" s="845"/>
      <c r="AD34" s="845"/>
      <c r="AE34" s="845"/>
      <c r="AF34" s="845"/>
      <c r="AG34" s="845"/>
      <c r="AH34" s="848"/>
      <c r="AI34" s="848"/>
      <c r="AJ34" s="848"/>
      <c r="AK34" s="848"/>
      <c r="AL34" s="848"/>
      <c r="AM34" s="848"/>
      <c r="AN34" s="848"/>
      <c r="AO34" s="848"/>
      <c r="AP34" s="848"/>
      <c r="AQ34" s="848"/>
      <c r="AR34" s="848"/>
      <c r="AS34" s="848"/>
      <c r="AT34" s="848"/>
      <c r="AU34" s="848"/>
      <c r="AV34" s="848"/>
      <c r="AW34" s="848"/>
      <c r="AX34" s="848"/>
      <c r="AY34" s="848"/>
      <c r="AZ34" s="848"/>
      <c r="BA34" s="845"/>
      <c r="BB34" s="845"/>
      <c r="BC34" s="845"/>
      <c r="BD34" s="845"/>
      <c r="BE34" s="845"/>
      <c r="BF34" s="845"/>
      <c r="BG34" s="845"/>
      <c r="BH34" s="845"/>
      <c r="BI34" s="845"/>
      <c r="BJ34" s="845"/>
      <c r="BK34" s="845"/>
      <c r="BL34" s="845"/>
      <c r="BM34" s="845"/>
      <c r="BN34" s="845"/>
      <c r="BO34" s="845"/>
      <c r="BP34" s="845"/>
      <c r="BQ34" s="845"/>
      <c r="BR34" s="845"/>
      <c r="BS34" s="845"/>
      <c r="BT34" s="845"/>
      <c r="BU34" s="845"/>
      <c r="BV34" s="845"/>
      <c r="BW34" s="845"/>
      <c r="BX34" s="845"/>
      <c r="BY34" s="845"/>
      <c r="BZ34" s="845"/>
      <c r="CA34" s="845"/>
      <c r="CB34" s="845"/>
      <c r="CC34" s="845"/>
      <c r="CD34" s="845"/>
      <c r="CE34" s="845"/>
      <c r="CF34" s="845"/>
      <c r="CG34" s="845"/>
      <c r="CH34" s="845"/>
      <c r="CI34" s="845"/>
      <c r="CJ34" s="845"/>
      <c r="CK34" s="845"/>
      <c r="CL34" s="845"/>
      <c r="CM34" s="845"/>
      <c r="CN34" s="845"/>
      <c r="CO34" s="845"/>
      <c r="CP34" s="845"/>
      <c r="CQ34" s="845"/>
      <c r="CR34" s="845"/>
      <c r="CS34" s="845"/>
      <c r="CT34" s="845"/>
    </row>
    <row r="35" spans="1:98" ht="19.5" customHeight="1">
      <c r="A35" s="843">
        <v>1</v>
      </c>
      <c r="B35" s="843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6"/>
      <c r="AI35" s="866"/>
      <c r="AJ35" s="866"/>
      <c r="AK35" s="866"/>
      <c r="AL35" s="866"/>
      <c r="AM35" s="866"/>
      <c r="AN35" s="866"/>
      <c r="AO35" s="866"/>
      <c r="AP35" s="866"/>
      <c r="AQ35" s="866"/>
      <c r="AR35" s="866"/>
      <c r="AS35" s="866"/>
      <c r="AT35" s="866"/>
      <c r="AU35" s="866"/>
      <c r="AV35" s="866"/>
      <c r="AW35" s="866"/>
      <c r="AX35" s="866"/>
      <c r="AY35" s="866"/>
      <c r="AZ35" s="866"/>
      <c r="BA35" s="866"/>
      <c r="BB35" s="866"/>
      <c r="BC35" s="866"/>
      <c r="BD35" s="866"/>
      <c r="BE35" s="866"/>
      <c r="BF35" s="866"/>
      <c r="BG35" s="866"/>
      <c r="BH35" s="866"/>
      <c r="BI35" s="866"/>
      <c r="BJ35" s="866"/>
      <c r="BK35" s="866"/>
      <c r="BL35" s="866"/>
      <c r="BM35" s="866"/>
      <c r="BN35" s="866"/>
      <c r="BO35" s="866"/>
      <c r="BP35" s="866"/>
      <c r="BQ35" s="866"/>
      <c r="BR35" s="866"/>
      <c r="BS35" s="866"/>
      <c r="BT35" s="866"/>
      <c r="BU35" s="866"/>
      <c r="BV35" s="866"/>
      <c r="BW35" s="866"/>
      <c r="BX35" s="851"/>
      <c r="BY35" s="851"/>
      <c r="BZ35" s="851"/>
      <c r="CA35" s="851"/>
      <c r="CB35" s="851"/>
      <c r="CC35" s="851"/>
      <c r="CD35" s="851"/>
      <c r="CE35" s="851"/>
      <c r="CF35" s="851"/>
      <c r="CG35" s="851"/>
      <c r="CH35" s="851"/>
      <c r="CI35" s="851"/>
      <c r="CJ35" s="851"/>
      <c r="CK35" s="851"/>
      <c r="CL35" s="851"/>
      <c r="CM35" s="851"/>
      <c r="CN35" s="851"/>
      <c r="CO35" s="851"/>
      <c r="CP35" s="851"/>
      <c r="CQ35" s="851"/>
      <c r="CR35" s="851"/>
      <c r="CS35" s="851"/>
      <c r="CT35" s="851"/>
    </row>
    <row r="36" spans="1:98" ht="19.5" customHeight="1">
      <c r="A36" s="843">
        <v>2</v>
      </c>
      <c r="B36" s="843"/>
      <c r="C36" s="864"/>
      <c r="D36" s="864"/>
      <c r="E36" s="864"/>
      <c r="F36" s="864"/>
      <c r="G36" s="864"/>
      <c r="H36" s="864"/>
      <c r="I36" s="864"/>
      <c r="J36" s="864"/>
      <c r="K36" s="864"/>
      <c r="L36" s="864"/>
      <c r="M36" s="864"/>
      <c r="N36" s="864"/>
      <c r="O36" s="864"/>
      <c r="P36" s="864"/>
      <c r="Q36" s="864"/>
      <c r="R36" s="864"/>
      <c r="S36" s="864"/>
      <c r="T36" s="864"/>
      <c r="U36" s="864"/>
      <c r="V36" s="864"/>
      <c r="W36" s="864"/>
      <c r="X36" s="864"/>
      <c r="Y36" s="864"/>
      <c r="Z36" s="864"/>
      <c r="AA36" s="864"/>
      <c r="AB36" s="864"/>
      <c r="AC36" s="864"/>
      <c r="AD36" s="864"/>
      <c r="AE36" s="864"/>
      <c r="AF36" s="864"/>
      <c r="AG36" s="864"/>
      <c r="AH36" s="866"/>
      <c r="AI36" s="866"/>
      <c r="AJ36" s="866"/>
      <c r="AK36" s="866"/>
      <c r="AL36" s="866"/>
      <c r="AM36" s="866"/>
      <c r="AN36" s="866"/>
      <c r="AO36" s="866"/>
      <c r="AP36" s="866"/>
      <c r="AQ36" s="866"/>
      <c r="AR36" s="866"/>
      <c r="AS36" s="866"/>
      <c r="AT36" s="866"/>
      <c r="AU36" s="866"/>
      <c r="AV36" s="866"/>
      <c r="AW36" s="866"/>
      <c r="AX36" s="866"/>
      <c r="AY36" s="866"/>
      <c r="AZ36" s="866"/>
      <c r="BA36" s="866"/>
      <c r="BB36" s="866"/>
      <c r="BC36" s="866"/>
      <c r="BD36" s="866"/>
      <c r="BE36" s="866"/>
      <c r="BF36" s="866"/>
      <c r="BG36" s="866"/>
      <c r="BH36" s="866"/>
      <c r="BI36" s="866"/>
      <c r="BJ36" s="866"/>
      <c r="BK36" s="866"/>
      <c r="BL36" s="866"/>
      <c r="BM36" s="866"/>
      <c r="BN36" s="866"/>
      <c r="BO36" s="866"/>
      <c r="BP36" s="866"/>
      <c r="BQ36" s="866"/>
      <c r="BR36" s="866"/>
      <c r="BS36" s="866"/>
      <c r="BT36" s="866"/>
      <c r="BU36" s="866"/>
      <c r="BV36" s="866"/>
      <c r="BW36" s="866"/>
      <c r="BX36" s="851"/>
      <c r="BY36" s="851"/>
      <c r="BZ36" s="851"/>
      <c r="CA36" s="851"/>
      <c r="CB36" s="851"/>
      <c r="CC36" s="851"/>
      <c r="CD36" s="851"/>
      <c r="CE36" s="851"/>
      <c r="CF36" s="851"/>
      <c r="CG36" s="851"/>
      <c r="CH36" s="851"/>
      <c r="CI36" s="851"/>
      <c r="CJ36" s="851"/>
      <c r="CK36" s="851"/>
      <c r="CL36" s="851"/>
      <c r="CM36" s="851"/>
      <c r="CN36" s="851"/>
      <c r="CO36" s="851"/>
      <c r="CP36" s="851"/>
      <c r="CQ36" s="851"/>
      <c r="CR36" s="851"/>
      <c r="CS36" s="851"/>
      <c r="CT36" s="851"/>
    </row>
    <row r="37" spans="1:98" ht="19.5" customHeight="1">
      <c r="A37" s="843">
        <v>3</v>
      </c>
      <c r="B37" s="843"/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4"/>
      <c r="T37" s="864"/>
      <c r="U37" s="864"/>
      <c r="V37" s="864"/>
      <c r="W37" s="864"/>
      <c r="X37" s="864"/>
      <c r="Y37" s="864"/>
      <c r="Z37" s="864"/>
      <c r="AA37" s="864"/>
      <c r="AB37" s="864"/>
      <c r="AC37" s="864"/>
      <c r="AD37" s="864"/>
      <c r="AE37" s="864"/>
      <c r="AF37" s="864"/>
      <c r="AG37" s="864"/>
      <c r="AH37" s="866"/>
      <c r="AI37" s="866"/>
      <c r="AJ37" s="866"/>
      <c r="AK37" s="866"/>
      <c r="AL37" s="866"/>
      <c r="AM37" s="866"/>
      <c r="AN37" s="866"/>
      <c r="AO37" s="866"/>
      <c r="AP37" s="866"/>
      <c r="AQ37" s="866"/>
      <c r="AR37" s="866"/>
      <c r="AS37" s="866"/>
      <c r="AT37" s="866"/>
      <c r="AU37" s="866"/>
      <c r="AV37" s="866"/>
      <c r="AW37" s="866"/>
      <c r="AX37" s="866"/>
      <c r="AY37" s="866"/>
      <c r="AZ37" s="866"/>
      <c r="BA37" s="866"/>
      <c r="BB37" s="866"/>
      <c r="BC37" s="866"/>
      <c r="BD37" s="866"/>
      <c r="BE37" s="866"/>
      <c r="BF37" s="866"/>
      <c r="BG37" s="866"/>
      <c r="BH37" s="866"/>
      <c r="BI37" s="866"/>
      <c r="BJ37" s="866"/>
      <c r="BK37" s="866"/>
      <c r="BL37" s="866"/>
      <c r="BM37" s="866"/>
      <c r="BN37" s="866"/>
      <c r="BO37" s="866"/>
      <c r="BP37" s="866"/>
      <c r="BQ37" s="866"/>
      <c r="BR37" s="866"/>
      <c r="BS37" s="866"/>
      <c r="BT37" s="866"/>
      <c r="BU37" s="866"/>
      <c r="BV37" s="866"/>
      <c r="BW37" s="866"/>
      <c r="BX37" s="851"/>
      <c r="BY37" s="851"/>
      <c r="BZ37" s="851"/>
      <c r="CA37" s="851"/>
      <c r="CB37" s="851"/>
      <c r="CC37" s="851"/>
      <c r="CD37" s="851"/>
      <c r="CE37" s="851"/>
      <c r="CF37" s="851"/>
      <c r="CG37" s="851"/>
      <c r="CH37" s="851"/>
      <c r="CI37" s="851"/>
      <c r="CJ37" s="851"/>
      <c r="CK37" s="851"/>
      <c r="CL37" s="851"/>
      <c r="CM37" s="851"/>
      <c r="CN37" s="851"/>
      <c r="CO37" s="851"/>
      <c r="CP37" s="851"/>
      <c r="CQ37" s="851"/>
      <c r="CR37" s="851"/>
      <c r="CS37" s="851"/>
      <c r="CT37" s="851"/>
    </row>
    <row r="38" spans="1:98" ht="17.25" customHeight="1">
      <c r="A38" s="848" t="s">
        <v>597</v>
      </c>
      <c r="B38" s="848"/>
      <c r="C38" s="848"/>
      <c r="D38" s="848"/>
      <c r="E38" s="848"/>
      <c r="F38" s="848"/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  <c r="R38" s="848"/>
      <c r="S38" s="848"/>
      <c r="T38" s="848"/>
      <c r="U38" s="848"/>
      <c r="V38" s="848"/>
      <c r="W38" s="848"/>
      <c r="X38" s="848"/>
      <c r="Y38" s="848"/>
      <c r="Z38" s="848"/>
      <c r="AA38" s="848"/>
      <c r="AB38" s="848"/>
      <c r="AC38" s="848"/>
      <c r="AD38" s="848"/>
      <c r="AE38" s="848"/>
      <c r="AF38" s="848"/>
      <c r="AG38" s="848"/>
      <c r="AH38" s="866"/>
      <c r="AI38" s="866"/>
      <c r="AJ38" s="866"/>
      <c r="AK38" s="866"/>
      <c r="AL38" s="866"/>
      <c r="AM38" s="866"/>
      <c r="AN38" s="866"/>
      <c r="AO38" s="866"/>
      <c r="AP38" s="866"/>
      <c r="AQ38" s="866"/>
      <c r="AR38" s="866"/>
      <c r="AS38" s="866"/>
      <c r="AT38" s="866"/>
      <c r="AU38" s="866"/>
      <c r="AV38" s="866"/>
      <c r="AW38" s="866"/>
      <c r="AX38" s="866"/>
      <c r="AY38" s="866"/>
      <c r="AZ38" s="866"/>
      <c r="BA38" s="843"/>
      <c r="BB38" s="843"/>
      <c r="BC38" s="843"/>
      <c r="BD38" s="843"/>
      <c r="BE38" s="843"/>
      <c r="BF38" s="843"/>
      <c r="BG38" s="843"/>
      <c r="BH38" s="843"/>
      <c r="BI38" s="843"/>
      <c r="BJ38" s="843"/>
      <c r="BK38" s="843"/>
      <c r="BL38" s="843"/>
      <c r="BM38" s="843"/>
      <c r="BN38" s="843"/>
      <c r="BO38" s="843"/>
      <c r="BP38" s="843"/>
      <c r="BQ38" s="843"/>
      <c r="BR38" s="843"/>
      <c r="BS38" s="843"/>
      <c r="BT38" s="843"/>
      <c r="BU38" s="843"/>
      <c r="BV38" s="843"/>
      <c r="BW38" s="843"/>
      <c r="BX38" s="848">
        <v>215</v>
      </c>
      <c r="BY38" s="848"/>
      <c r="BZ38" s="848"/>
      <c r="CA38" s="848"/>
      <c r="CB38" s="848"/>
      <c r="CC38" s="867">
        <f>BX35+BX36+BX37</f>
        <v>0</v>
      </c>
      <c r="CD38" s="868"/>
      <c r="CE38" s="868"/>
      <c r="CF38" s="868"/>
      <c r="CG38" s="868"/>
      <c r="CH38" s="868"/>
      <c r="CI38" s="868"/>
      <c r="CJ38" s="868"/>
      <c r="CK38" s="868"/>
      <c r="CL38" s="868"/>
      <c r="CM38" s="868"/>
      <c r="CN38" s="868"/>
      <c r="CO38" s="868"/>
      <c r="CP38" s="868"/>
      <c r="CQ38" s="868"/>
      <c r="CR38" s="868"/>
      <c r="CS38" s="868"/>
      <c r="CT38" s="868"/>
    </row>
    <row r="39" spans="1:98" ht="17.25" customHeight="1">
      <c r="A39" s="824" t="s">
        <v>682</v>
      </c>
      <c r="B39" s="824"/>
      <c r="C39" s="824"/>
      <c r="D39" s="824"/>
      <c r="E39" s="824"/>
      <c r="F39" s="824"/>
      <c r="G39" s="824"/>
      <c r="H39" s="824"/>
      <c r="I39" s="824"/>
      <c r="J39" s="824"/>
      <c r="K39" s="824"/>
      <c r="L39" s="824"/>
      <c r="M39" s="824"/>
      <c r="N39" s="824"/>
      <c r="O39" s="824"/>
      <c r="P39" s="824"/>
      <c r="Q39" s="824"/>
      <c r="R39" s="824"/>
      <c r="S39" s="824"/>
      <c r="T39" s="824"/>
      <c r="U39" s="824"/>
      <c r="V39" s="824"/>
      <c r="W39" s="824"/>
      <c r="X39" s="824"/>
      <c r="Y39" s="824"/>
      <c r="Z39" s="824"/>
      <c r="AA39" s="824"/>
      <c r="AB39" s="824"/>
      <c r="AC39" s="824"/>
      <c r="AD39" s="824"/>
      <c r="AE39" s="824"/>
      <c r="AF39" s="824"/>
      <c r="AG39" s="824"/>
      <c r="AH39" s="824"/>
      <c r="AI39" s="824"/>
      <c r="AJ39" s="824"/>
      <c r="AK39" s="824"/>
      <c r="AL39" s="824"/>
      <c r="AM39" s="824"/>
      <c r="AN39" s="824"/>
      <c r="AO39" s="824"/>
      <c r="AP39" s="824"/>
      <c r="AQ39" s="824"/>
      <c r="AR39" s="824"/>
      <c r="AS39" s="824"/>
      <c r="AT39" s="824"/>
      <c r="AU39" s="824"/>
      <c r="AV39" s="824"/>
      <c r="AW39" s="824"/>
      <c r="AX39" s="824"/>
      <c r="AY39" s="824"/>
      <c r="AZ39" s="824"/>
      <c r="BA39" s="824"/>
      <c r="BB39" s="824"/>
      <c r="BC39" s="824"/>
      <c r="BD39" s="824"/>
      <c r="BE39" s="824"/>
      <c r="BF39" s="824"/>
      <c r="BG39" s="824"/>
      <c r="BH39" s="824"/>
      <c r="BI39" s="824"/>
      <c r="BJ39" s="824"/>
      <c r="BK39" s="824"/>
      <c r="BL39" s="824"/>
      <c r="BM39" s="824"/>
      <c r="BN39" s="824"/>
      <c r="BO39" s="824"/>
      <c r="BP39" s="824"/>
      <c r="BQ39" s="824"/>
      <c r="BR39" s="824"/>
      <c r="BS39" s="824"/>
      <c r="BT39" s="824"/>
      <c r="BU39" s="824"/>
      <c r="BV39" s="824"/>
      <c r="BW39" s="824"/>
      <c r="BX39" s="824"/>
      <c r="BY39" s="824"/>
      <c r="BZ39" s="824"/>
      <c r="CA39" s="824"/>
      <c r="CB39" s="824"/>
      <c r="CC39" s="824"/>
      <c r="CD39" s="824"/>
      <c r="CE39" s="824"/>
      <c r="CF39" s="824"/>
      <c r="CG39" s="824"/>
      <c r="CH39" s="824"/>
      <c r="CI39" s="824"/>
      <c r="CJ39" s="824"/>
      <c r="CK39" s="824"/>
      <c r="CL39" s="824"/>
      <c r="CM39" s="824"/>
      <c r="CN39" s="824"/>
      <c r="CO39" s="824"/>
      <c r="CP39" s="824"/>
      <c r="CQ39" s="824"/>
      <c r="CR39" s="824"/>
      <c r="CS39" s="824"/>
      <c r="CT39" s="824"/>
    </row>
    <row r="40" spans="1:98" ht="18" customHeight="1">
      <c r="A40" s="865" t="s">
        <v>214</v>
      </c>
      <c r="B40" s="865"/>
      <c r="C40" s="855" t="s">
        <v>683</v>
      </c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55"/>
      <c r="P40" s="855"/>
      <c r="Q40" s="855"/>
      <c r="R40" s="855"/>
      <c r="S40" s="855"/>
      <c r="T40" s="855"/>
      <c r="U40" s="855"/>
      <c r="V40" s="855" t="s">
        <v>404</v>
      </c>
      <c r="W40" s="855"/>
      <c r="X40" s="855"/>
      <c r="Y40" s="855"/>
      <c r="Z40" s="855"/>
      <c r="AA40" s="855"/>
      <c r="AB40" s="855"/>
      <c r="AC40" s="855"/>
      <c r="AD40" s="855"/>
      <c r="AE40" s="855"/>
      <c r="AF40" s="855"/>
      <c r="AG40" s="855"/>
      <c r="AH40" s="855" t="s">
        <v>684</v>
      </c>
      <c r="AI40" s="855"/>
      <c r="AJ40" s="855"/>
      <c r="AK40" s="855"/>
      <c r="AL40" s="855"/>
      <c r="AM40" s="855"/>
      <c r="AN40" s="855"/>
      <c r="AO40" s="855"/>
      <c r="AP40" s="855" t="s">
        <v>685</v>
      </c>
      <c r="AQ40" s="855"/>
      <c r="AR40" s="855"/>
      <c r="AS40" s="855"/>
      <c r="AT40" s="855"/>
      <c r="AU40" s="855"/>
      <c r="AV40" s="855"/>
      <c r="AW40" s="855"/>
      <c r="AX40" s="855"/>
      <c r="AY40" s="855"/>
      <c r="AZ40" s="855"/>
      <c r="BA40" s="855" t="s">
        <v>686</v>
      </c>
      <c r="BB40" s="855"/>
      <c r="BC40" s="855"/>
      <c r="BD40" s="855"/>
      <c r="BE40" s="855"/>
      <c r="BF40" s="855"/>
      <c r="BG40" s="855"/>
      <c r="BH40" s="855"/>
      <c r="BI40" s="855"/>
      <c r="BJ40" s="855" t="s">
        <v>687</v>
      </c>
      <c r="BK40" s="855"/>
      <c r="BL40" s="855"/>
      <c r="BM40" s="855"/>
      <c r="BN40" s="855"/>
      <c r="BO40" s="855"/>
      <c r="BP40" s="855"/>
      <c r="BQ40" s="855" t="s">
        <v>688</v>
      </c>
      <c r="BR40" s="855"/>
      <c r="BS40" s="855"/>
      <c r="BT40" s="855"/>
      <c r="BU40" s="855"/>
      <c r="BV40" s="855"/>
      <c r="BW40" s="855"/>
      <c r="BX40" s="855"/>
      <c r="BY40" s="855"/>
      <c r="BZ40" s="855"/>
      <c r="CA40" s="855"/>
      <c r="CB40" s="855"/>
      <c r="CC40" s="855"/>
      <c r="CD40" s="855"/>
      <c r="CE40" s="855"/>
      <c r="CF40" s="855" t="s">
        <v>689</v>
      </c>
      <c r="CG40" s="855"/>
      <c r="CH40" s="855"/>
      <c r="CI40" s="855"/>
      <c r="CJ40" s="855"/>
      <c r="CK40" s="855"/>
      <c r="CL40" s="855"/>
      <c r="CM40" s="855"/>
      <c r="CN40" s="855"/>
      <c r="CO40" s="855"/>
      <c r="CP40" s="855"/>
      <c r="CQ40" s="855"/>
      <c r="CR40" s="855"/>
      <c r="CS40" s="855"/>
      <c r="CT40" s="855"/>
    </row>
    <row r="41" spans="1:98" ht="18" customHeight="1">
      <c r="A41" s="865"/>
      <c r="B41" s="865"/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855"/>
      <c r="Q41" s="855"/>
      <c r="R41" s="855"/>
      <c r="S41" s="855"/>
      <c r="T41" s="855"/>
      <c r="U41" s="855"/>
      <c r="V41" s="855"/>
      <c r="W41" s="855"/>
      <c r="X41" s="855"/>
      <c r="Y41" s="855"/>
      <c r="Z41" s="855"/>
      <c r="AA41" s="855"/>
      <c r="AB41" s="855"/>
      <c r="AC41" s="855"/>
      <c r="AD41" s="855"/>
      <c r="AE41" s="855"/>
      <c r="AF41" s="855"/>
      <c r="AG41" s="855"/>
      <c r="AH41" s="855"/>
      <c r="AI41" s="855"/>
      <c r="AJ41" s="855"/>
      <c r="AK41" s="855"/>
      <c r="AL41" s="855"/>
      <c r="AM41" s="855"/>
      <c r="AN41" s="855"/>
      <c r="AO41" s="855"/>
      <c r="AP41" s="855"/>
      <c r="AQ41" s="855"/>
      <c r="AR41" s="855"/>
      <c r="AS41" s="855"/>
      <c r="AT41" s="855"/>
      <c r="AU41" s="855"/>
      <c r="AV41" s="855"/>
      <c r="AW41" s="855"/>
      <c r="AX41" s="855"/>
      <c r="AY41" s="855"/>
      <c r="AZ41" s="855"/>
      <c r="BA41" s="855"/>
      <c r="BB41" s="855"/>
      <c r="BC41" s="855"/>
      <c r="BD41" s="855"/>
      <c r="BE41" s="855"/>
      <c r="BF41" s="855"/>
      <c r="BG41" s="855"/>
      <c r="BH41" s="855"/>
      <c r="BI41" s="855"/>
      <c r="BJ41" s="855"/>
      <c r="BK41" s="855"/>
      <c r="BL41" s="855"/>
      <c r="BM41" s="855"/>
      <c r="BN41" s="855"/>
      <c r="BO41" s="855"/>
      <c r="BP41" s="855"/>
      <c r="BQ41" s="855"/>
      <c r="BR41" s="855"/>
      <c r="BS41" s="855"/>
      <c r="BT41" s="855"/>
      <c r="BU41" s="855"/>
      <c r="BV41" s="855"/>
      <c r="BW41" s="855"/>
      <c r="BX41" s="855"/>
      <c r="BY41" s="855"/>
      <c r="BZ41" s="855"/>
      <c r="CA41" s="855"/>
      <c r="CB41" s="855"/>
      <c r="CC41" s="855"/>
      <c r="CD41" s="855"/>
      <c r="CE41" s="855"/>
      <c r="CF41" s="855"/>
      <c r="CG41" s="855"/>
      <c r="CH41" s="855"/>
      <c r="CI41" s="855"/>
      <c r="CJ41" s="855"/>
      <c r="CK41" s="855"/>
      <c r="CL41" s="855"/>
      <c r="CM41" s="855"/>
      <c r="CN41" s="855"/>
      <c r="CO41" s="855"/>
      <c r="CP41" s="855"/>
      <c r="CQ41" s="855"/>
      <c r="CR41" s="855"/>
      <c r="CS41" s="855"/>
      <c r="CT41" s="855"/>
    </row>
    <row r="42" spans="1:98" ht="20.25" customHeight="1">
      <c r="A42" s="843">
        <v>1</v>
      </c>
      <c r="B42" s="843"/>
      <c r="C42" s="870"/>
      <c r="D42" s="870"/>
      <c r="E42" s="870"/>
      <c r="F42" s="870"/>
      <c r="G42" s="870"/>
      <c r="H42" s="870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0"/>
      <c r="T42" s="870"/>
      <c r="U42" s="870"/>
      <c r="V42" s="870"/>
      <c r="W42" s="870"/>
      <c r="X42" s="870"/>
      <c r="Y42" s="870"/>
      <c r="Z42" s="870"/>
      <c r="AA42" s="870"/>
      <c r="AB42" s="870"/>
      <c r="AC42" s="870"/>
      <c r="AD42" s="870"/>
      <c r="AE42" s="870"/>
      <c r="AF42" s="870"/>
      <c r="AG42" s="870"/>
      <c r="AH42" s="870"/>
      <c r="AI42" s="870"/>
      <c r="AJ42" s="870"/>
      <c r="AK42" s="870"/>
      <c r="AL42" s="870"/>
      <c r="AM42" s="870"/>
      <c r="AN42" s="870"/>
      <c r="AO42" s="870"/>
      <c r="AP42" s="871"/>
      <c r="AQ42" s="871"/>
      <c r="AR42" s="871"/>
      <c r="AS42" s="871"/>
      <c r="AT42" s="871"/>
      <c r="AU42" s="871"/>
      <c r="AV42" s="871"/>
      <c r="AW42" s="871"/>
      <c r="AX42" s="871"/>
      <c r="AY42" s="871"/>
      <c r="AZ42" s="871"/>
      <c r="BA42" s="869"/>
      <c r="BB42" s="869"/>
      <c r="BC42" s="869"/>
      <c r="BD42" s="869"/>
      <c r="BE42" s="869"/>
      <c r="BF42" s="869"/>
      <c r="BG42" s="869"/>
      <c r="BH42" s="869"/>
      <c r="BI42" s="869"/>
      <c r="BJ42" s="872"/>
      <c r="BK42" s="872"/>
      <c r="BL42" s="872"/>
      <c r="BM42" s="872"/>
      <c r="BN42" s="872"/>
      <c r="BO42" s="872"/>
      <c r="BP42" s="872"/>
      <c r="BQ42" s="851"/>
      <c r="BR42" s="851"/>
      <c r="BS42" s="851"/>
      <c r="BT42" s="851"/>
      <c r="BU42" s="851"/>
      <c r="BV42" s="851"/>
      <c r="BW42" s="851"/>
      <c r="BX42" s="851"/>
      <c r="BY42" s="851"/>
      <c r="BZ42" s="851"/>
      <c r="CA42" s="851"/>
      <c r="CB42" s="851"/>
      <c r="CC42" s="851"/>
      <c r="CD42" s="851"/>
      <c r="CE42" s="851"/>
      <c r="CF42" s="851"/>
      <c r="CG42" s="851"/>
      <c r="CH42" s="851"/>
      <c r="CI42" s="851"/>
      <c r="CJ42" s="851"/>
      <c r="CK42" s="851"/>
      <c r="CL42" s="851"/>
      <c r="CM42" s="851"/>
      <c r="CN42" s="851"/>
      <c r="CO42" s="851"/>
      <c r="CP42" s="851"/>
      <c r="CQ42" s="851"/>
      <c r="CR42" s="851"/>
      <c r="CS42" s="851"/>
      <c r="CT42" s="851"/>
    </row>
    <row r="43" spans="1:98" ht="20.25" customHeight="1">
      <c r="A43" s="843">
        <v>2</v>
      </c>
      <c r="B43" s="843"/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870"/>
      <c r="AB43" s="870"/>
      <c r="AC43" s="870"/>
      <c r="AD43" s="870"/>
      <c r="AE43" s="870"/>
      <c r="AF43" s="870"/>
      <c r="AG43" s="870"/>
      <c r="AH43" s="870"/>
      <c r="AI43" s="870"/>
      <c r="AJ43" s="870"/>
      <c r="AK43" s="870"/>
      <c r="AL43" s="870"/>
      <c r="AM43" s="870"/>
      <c r="AN43" s="870"/>
      <c r="AO43" s="870"/>
      <c r="AP43" s="871"/>
      <c r="AQ43" s="871"/>
      <c r="AR43" s="871"/>
      <c r="AS43" s="871"/>
      <c r="AT43" s="871"/>
      <c r="AU43" s="871"/>
      <c r="AV43" s="871"/>
      <c r="AW43" s="871"/>
      <c r="AX43" s="871"/>
      <c r="AY43" s="871"/>
      <c r="AZ43" s="871"/>
      <c r="BA43" s="869"/>
      <c r="BB43" s="869"/>
      <c r="BC43" s="869"/>
      <c r="BD43" s="869"/>
      <c r="BE43" s="869"/>
      <c r="BF43" s="869"/>
      <c r="BG43" s="869"/>
      <c r="BH43" s="869"/>
      <c r="BI43" s="869"/>
      <c r="BJ43" s="872"/>
      <c r="BK43" s="872"/>
      <c r="BL43" s="872"/>
      <c r="BM43" s="872"/>
      <c r="BN43" s="872"/>
      <c r="BO43" s="872"/>
      <c r="BP43" s="872"/>
      <c r="BQ43" s="851"/>
      <c r="BR43" s="851"/>
      <c r="BS43" s="851"/>
      <c r="BT43" s="851"/>
      <c r="BU43" s="851"/>
      <c r="BV43" s="851"/>
      <c r="BW43" s="851"/>
      <c r="BX43" s="851"/>
      <c r="BY43" s="851"/>
      <c r="BZ43" s="851"/>
      <c r="CA43" s="851"/>
      <c r="CB43" s="851"/>
      <c r="CC43" s="851"/>
      <c r="CD43" s="851"/>
      <c r="CE43" s="851"/>
      <c r="CF43" s="851"/>
      <c r="CG43" s="851"/>
      <c r="CH43" s="851"/>
      <c r="CI43" s="851"/>
      <c r="CJ43" s="851"/>
      <c r="CK43" s="851"/>
      <c r="CL43" s="851"/>
      <c r="CM43" s="851"/>
      <c r="CN43" s="851"/>
      <c r="CO43" s="851"/>
      <c r="CP43" s="851"/>
      <c r="CQ43" s="851"/>
      <c r="CR43" s="851"/>
      <c r="CS43" s="851"/>
      <c r="CT43" s="851"/>
    </row>
    <row r="44" spans="1:98" ht="20.25" customHeight="1">
      <c r="A44" s="843">
        <v>3</v>
      </c>
      <c r="B44" s="843"/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70"/>
      <c r="AB44" s="870"/>
      <c r="AC44" s="870"/>
      <c r="AD44" s="870"/>
      <c r="AE44" s="870"/>
      <c r="AF44" s="870"/>
      <c r="AG44" s="870"/>
      <c r="AH44" s="870"/>
      <c r="AI44" s="870"/>
      <c r="AJ44" s="870"/>
      <c r="AK44" s="870"/>
      <c r="AL44" s="870"/>
      <c r="AM44" s="870"/>
      <c r="AN44" s="870"/>
      <c r="AO44" s="870"/>
      <c r="AP44" s="871"/>
      <c r="AQ44" s="871"/>
      <c r="AR44" s="871"/>
      <c r="AS44" s="871"/>
      <c r="AT44" s="871"/>
      <c r="AU44" s="871"/>
      <c r="AV44" s="871"/>
      <c r="AW44" s="871"/>
      <c r="AX44" s="871"/>
      <c r="AY44" s="871"/>
      <c r="AZ44" s="871"/>
      <c r="BA44" s="869"/>
      <c r="BB44" s="869"/>
      <c r="BC44" s="869"/>
      <c r="BD44" s="869"/>
      <c r="BE44" s="869"/>
      <c r="BF44" s="869"/>
      <c r="BG44" s="869"/>
      <c r="BH44" s="869"/>
      <c r="BI44" s="869"/>
      <c r="BJ44" s="872"/>
      <c r="BK44" s="872"/>
      <c r="BL44" s="872"/>
      <c r="BM44" s="872"/>
      <c r="BN44" s="872"/>
      <c r="BO44" s="872"/>
      <c r="BP44" s="872"/>
      <c r="BQ44" s="851"/>
      <c r="BR44" s="851"/>
      <c r="BS44" s="851"/>
      <c r="BT44" s="851"/>
      <c r="BU44" s="851"/>
      <c r="BV44" s="851"/>
      <c r="BW44" s="851"/>
      <c r="BX44" s="851"/>
      <c r="BY44" s="851"/>
      <c r="BZ44" s="851"/>
      <c r="CA44" s="851"/>
      <c r="CB44" s="851"/>
      <c r="CC44" s="851"/>
      <c r="CD44" s="851"/>
      <c r="CE44" s="851"/>
      <c r="CF44" s="851"/>
      <c r="CG44" s="851"/>
      <c r="CH44" s="851"/>
      <c r="CI44" s="851"/>
      <c r="CJ44" s="851"/>
      <c r="CK44" s="851"/>
      <c r="CL44" s="851"/>
      <c r="CM44" s="851"/>
      <c r="CN44" s="851"/>
      <c r="CO44" s="851"/>
      <c r="CP44" s="851"/>
      <c r="CQ44" s="851"/>
      <c r="CR44" s="851"/>
      <c r="CS44" s="851"/>
      <c r="CT44" s="851"/>
    </row>
    <row r="45" spans="1:98" ht="20.25" customHeight="1">
      <c r="A45" s="843">
        <v>4</v>
      </c>
      <c r="B45" s="843"/>
      <c r="C45" s="870"/>
      <c r="D45" s="870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0"/>
      <c r="P45" s="870"/>
      <c r="Q45" s="870"/>
      <c r="R45" s="870"/>
      <c r="S45" s="870"/>
      <c r="T45" s="870"/>
      <c r="U45" s="870"/>
      <c r="V45" s="870"/>
      <c r="W45" s="870"/>
      <c r="X45" s="870"/>
      <c r="Y45" s="870"/>
      <c r="Z45" s="870"/>
      <c r="AA45" s="870"/>
      <c r="AB45" s="870"/>
      <c r="AC45" s="870"/>
      <c r="AD45" s="870"/>
      <c r="AE45" s="870"/>
      <c r="AF45" s="870"/>
      <c r="AG45" s="870"/>
      <c r="AH45" s="870"/>
      <c r="AI45" s="870"/>
      <c r="AJ45" s="870"/>
      <c r="AK45" s="870"/>
      <c r="AL45" s="870"/>
      <c r="AM45" s="870"/>
      <c r="AN45" s="870"/>
      <c r="AO45" s="870"/>
      <c r="AP45" s="871"/>
      <c r="AQ45" s="871"/>
      <c r="AR45" s="871"/>
      <c r="AS45" s="871"/>
      <c r="AT45" s="871"/>
      <c r="AU45" s="871"/>
      <c r="AV45" s="871"/>
      <c r="AW45" s="871"/>
      <c r="AX45" s="871"/>
      <c r="AY45" s="871"/>
      <c r="AZ45" s="871"/>
      <c r="BA45" s="869"/>
      <c r="BB45" s="869"/>
      <c r="BC45" s="869"/>
      <c r="BD45" s="869"/>
      <c r="BE45" s="869"/>
      <c r="BF45" s="869"/>
      <c r="BG45" s="869"/>
      <c r="BH45" s="869"/>
      <c r="BI45" s="869"/>
      <c r="BJ45" s="872"/>
      <c r="BK45" s="872"/>
      <c r="BL45" s="872"/>
      <c r="BM45" s="872"/>
      <c r="BN45" s="872"/>
      <c r="BO45" s="872"/>
      <c r="BP45" s="872"/>
      <c r="BQ45" s="851"/>
      <c r="BR45" s="851"/>
      <c r="BS45" s="851"/>
      <c r="BT45" s="851"/>
      <c r="BU45" s="851"/>
      <c r="BV45" s="851"/>
      <c r="BW45" s="851"/>
      <c r="BX45" s="851"/>
      <c r="BY45" s="851"/>
      <c r="BZ45" s="851"/>
      <c r="CA45" s="851"/>
      <c r="CB45" s="851"/>
      <c r="CC45" s="851"/>
      <c r="CD45" s="851"/>
      <c r="CE45" s="851"/>
      <c r="CF45" s="851"/>
      <c r="CG45" s="851"/>
      <c r="CH45" s="851"/>
      <c r="CI45" s="851"/>
      <c r="CJ45" s="851"/>
      <c r="CK45" s="851"/>
      <c r="CL45" s="851"/>
      <c r="CM45" s="851"/>
      <c r="CN45" s="851"/>
      <c r="CO45" s="851"/>
      <c r="CP45" s="851"/>
      <c r="CQ45" s="851"/>
      <c r="CR45" s="851"/>
      <c r="CS45" s="851"/>
      <c r="CT45" s="851"/>
    </row>
    <row r="46" spans="1:98" ht="20.25" customHeight="1">
      <c r="A46" s="843">
        <v>5</v>
      </c>
      <c r="B46" s="843"/>
      <c r="C46" s="870"/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870"/>
      <c r="Y46" s="870"/>
      <c r="Z46" s="870"/>
      <c r="AA46" s="870"/>
      <c r="AB46" s="870"/>
      <c r="AC46" s="870"/>
      <c r="AD46" s="870"/>
      <c r="AE46" s="870"/>
      <c r="AF46" s="870"/>
      <c r="AG46" s="870"/>
      <c r="AH46" s="870"/>
      <c r="AI46" s="870"/>
      <c r="AJ46" s="870"/>
      <c r="AK46" s="870"/>
      <c r="AL46" s="870"/>
      <c r="AM46" s="870"/>
      <c r="AN46" s="870"/>
      <c r="AO46" s="870"/>
      <c r="AP46" s="871"/>
      <c r="AQ46" s="871"/>
      <c r="AR46" s="871"/>
      <c r="AS46" s="871"/>
      <c r="AT46" s="871"/>
      <c r="AU46" s="871"/>
      <c r="AV46" s="871"/>
      <c r="AW46" s="871"/>
      <c r="AX46" s="871"/>
      <c r="AY46" s="871"/>
      <c r="AZ46" s="871"/>
      <c r="BA46" s="869"/>
      <c r="BB46" s="869"/>
      <c r="BC46" s="869"/>
      <c r="BD46" s="869"/>
      <c r="BE46" s="869"/>
      <c r="BF46" s="869"/>
      <c r="BG46" s="869"/>
      <c r="BH46" s="869"/>
      <c r="BI46" s="869"/>
      <c r="BJ46" s="872"/>
      <c r="BK46" s="872"/>
      <c r="BL46" s="872"/>
      <c r="BM46" s="872"/>
      <c r="BN46" s="872"/>
      <c r="BO46" s="872"/>
      <c r="BP46" s="872"/>
      <c r="BQ46" s="851"/>
      <c r="BR46" s="851"/>
      <c r="BS46" s="851"/>
      <c r="BT46" s="851"/>
      <c r="BU46" s="851"/>
      <c r="BV46" s="851"/>
      <c r="BW46" s="851"/>
      <c r="BX46" s="851"/>
      <c r="BY46" s="851"/>
      <c r="BZ46" s="851"/>
      <c r="CA46" s="851"/>
      <c r="CB46" s="851"/>
      <c r="CC46" s="851"/>
      <c r="CD46" s="851"/>
      <c r="CE46" s="851"/>
      <c r="CF46" s="851"/>
      <c r="CG46" s="851"/>
      <c r="CH46" s="851"/>
      <c r="CI46" s="851"/>
      <c r="CJ46" s="851"/>
      <c r="CK46" s="851"/>
      <c r="CL46" s="851"/>
      <c r="CM46" s="851"/>
      <c r="CN46" s="851"/>
      <c r="CO46" s="851"/>
      <c r="CP46" s="851"/>
      <c r="CQ46" s="851"/>
      <c r="CR46" s="851"/>
      <c r="CS46" s="851"/>
      <c r="CT46" s="851"/>
    </row>
    <row r="47" spans="1:98" ht="20.25" customHeight="1">
      <c r="A47" s="843">
        <v>6</v>
      </c>
      <c r="B47" s="843"/>
      <c r="C47" s="870"/>
      <c r="D47" s="870"/>
      <c r="E47" s="870"/>
      <c r="F47" s="870"/>
      <c r="G47" s="870"/>
      <c r="H47" s="870"/>
      <c r="I47" s="870"/>
      <c r="J47" s="870"/>
      <c r="K47" s="870"/>
      <c r="L47" s="870"/>
      <c r="M47" s="870"/>
      <c r="N47" s="870"/>
      <c r="O47" s="870"/>
      <c r="P47" s="870"/>
      <c r="Q47" s="870"/>
      <c r="R47" s="870"/>
      <c r="S47" s="870"/>
      <c r="T47" s="870"/>
      <c r="U47" s="870"/>
      <c r="V47" s="870"/>
      <c r="W47" s="870"/>
      <c r="X47" s="870"/>
      <c r="Y47" s="870"/>
      <c r="Z47" s="870"/>
      <c r="AA47" s="870"/>
      <c r="AB47" s="870"/>
      <c r="AC47" s="870"/>
      <c r="AD47" s="870"/>
      <c r="AE47" s="870"/>
      <c r="AF47" s="870"/>
      <c r="AG47" s="870"/>
      <c r="AH47" s="870"/>
      <c r="AI47" s="870"/>
      <c r="AJ47" s="870"/>
      <c r="AK47" s="870"/>
      <c r="AL47" s="870"/>
      <c r="AM47" s="870"/>
      <c r="AN47" s="870"/>
      <c r="AO47" s="870"/>
      <c r="AP47" s="871"/>
      <c r="AQ47" s="871"/>
      <c r="AR47" s="871"/>
      <c r="AS47" s="871"/>
      <c r="AT47" s="871"/>
      <c r="AU47" s="871"/>
      <c r="AV47" s="871"/>
      <c r="AW47" s="871"/>
      <c r="AX47" s="871"/>
      <c r="AY47" s="871"/>
      <c r="AZ47" s="871"/>
      <c r="BA47" s="869"/>
      <c r="BB47" s="869"/>
      <c r="BC47" s="869"/>
      <c r="BD47" s="869"/>
      <c r="BE47" s="869"/>
      <c r="BF47" s="869"/>
      <c r="BG47" s="869"/>
      <c r="BH47" s="869"/>
      <c r="BI47" s="869"/>
      <c r="BJ47" s="872"/>
      <c r="BK47" s="872"/>
      <c r="BL47" s="872"/>
      <c r="BM47" s="872"/>
      <c r="BN47" s="872"/>
      <c r="BO47" s="872"/>
      <c r="BP47" s="872"/>
      <c r="BQ47" s="851"/>
      <c r="BR47" s="851"/>
      <c r="BS47" s="851"/>
      <c r="BT47" s="851"/>
      <c r="BU47" s="851"/>
      <c r="BV47" s="851"/>
      <c r="BW47" s="851"/>
      <c r="BX47" s="851"/>
      <c r="BY47" s="851"/>
      <c r="BZ47" s="851"/>
      <c r="CA47" s="851"/>
      <c r="CB47" s="851"/>
      <c r="CC47" s="851"/>
      <c r="CD47" s="851"/>
      <c r="CE47" s="851"/>
      <c r="CF47" s="851"/>
      <c r="CG47" s="851"/>
      <c r="CH47" s="851"/>
      <c r="CI47" s="851"/>
      <c r="CJ47" s="851"/>
      <c r="CK47" s="851"/>
      <c r="CL47" s="851"/>
      <c r="CM47" s="851"/>
      <c r="CN47" s="851"/>
      <c r="CO47" s="851"/>
      <c r="CP47" s="851"/>
      <c r="CQ47" s="851"/>
      <c r="CR47" s="851"/>
      <c r="CS47" s="851"/>
      <c r="CT47" s="851"/>
    </row>
    <row r="48" spans="1:98" ht="20.25" customHeight="1">
      <c r="A48" s="843">
        <v>7</v>
      </c>
      <c r="B48" s="843"/>
      <c r="C48" s="870"/>
      <c r="D48" s="870"/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0"/>
      <c r="T48" s="870"/>
      <c r="U48" s="870"/>
      <c r="V48" s="870"/>
      <c r="W48" s="870"/>
      <c r="X48" s="870"/>
      <c r="Y48" s="870"/>
      <c r="Z48" s="870"/>
      <c r="AA48" s="870"/>
      <c r="AB48" s="870"/>
      <c r="AC48" s="870"/>
      <c r="AD48" s="870"/>
      <c r="AE48" s="870"/>
      <c r="AF48" s="870"/>
      <c r="AG48" s="870"/>
      <c r="AH48" s="870"/>
      <c r="AI48" s="870"/>
      <c r="AJ48" s="870"/>
      <c r="AK48" s="870"/>
      <c r="AL48" s="870"/>
      <c r="AM48" s="870"/>
      <c r="AN48" s="870"/>
      <c r="AO48" s="870"/>
      <c r="AP48" s="871"/>
      <c r="AQ48" s="871"/>
      <c r="AR48" s="871"/>
      <c r="AS48" s="871"/>
      <c r="AT48" s="871"/>
      <c r="AU48" s="871"/>
      <c r="AV48" s="871"/>
      <c r="AW48" s="871"/>
      <c r="AX48" s="871"/>
      <c r="AY48" s="871"/>
      <c r="AZ48" s="871"/>
      <c r="BA48" s="869"/>
      <c r="BB48" s="869"/>
      <c r="BC48" s="869"/>
      <c r="BD48" s="869"/>
      <c r="BE48" s="869"/>
      <c r="BF48" s="869"/>
      <c r="BG48" s="869"/>
      <c r="BH48" s="869"/>
      <c r="BI48" s="869"/>
      <c r="BJ48" s="872"/>
      <c r="BK48" s="872"/>
      <c r="BL48" s="872"/>
      <c r="BM48" s="872"/>
      <c r="BN48" s="872"/>
      <c r="BO48" s="872"/>
      <c r="BP48" s="872"/>
      <c r="BQ48" s="851"/>
      <c r="BR48" s="851"/>
      <c r="BS48" s="851"/>
      <c r="BT48" s="851"/>
      <c r="BU48" s="851"/>
      <c r="BV48" s="851"/>
      <c r="BW48" s="851"/>
      <c r="BX48" s="851"/>
      <c r="BY48" s="851"/>
      <c r="BZ48" s="851"/>
      <c r="CA48" s="851"/>
      <c r="CB48" s="851"/>
      <c r="CC48" s="851"/>
      <c r="CD48" s="851"/>
      <c r="CE48" s="851"/>
      <c r="CF48" s="851"/>
      <c r="CG48" s="851"/>
      <c r="CH48" s="851"/>
      <c r="CI48" s="851"/>
      <c r="CJ48" s="851"/>
      <c r="CK48" s="851"/>
      <c r="CL48" s="851"/>
      <c r="CM48" s="851"/>
      <c r="CN48" s="851"/>
      <c r="CO48" s="851"/>
      <c r="CP48" s="851"/>
      <c r="CQ48" s="851"/>
      <c r="CR48" s="851"/>
      <c r="CS48" s="851"/>
      <c r="CT48" s="851"/>
    </row>
    <row r="49" spans="1:98" ht="3.75" customHeight="1"/>
    <row r="50" spans="1:98">
      <c r="A50" s="824" t="s">
        <v>690</v>
      </c>
      <c r="B50" s="824"/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M50" s="824"/>
      <c r="N50" s="824"/>
      <c r="O50" s="824"/>
      <c r="P50" s="824"/>
      <c r="Q50" s="824"/>
      <c r="R50" s="824"/>
      <c r="S50" s="824"/>
      <c r="T50" s="824"/>
      <c r="U50" s="824"/>
      <c r="V50" s="824"/>
      <c r="W50" s="824"/>
      <c r="X50" s="824"/>
      <c r="Y50" s="824"/>
      <c r="Z50" s="824"/>
      <c r="AA50" s="824"/>
      <c r="AB50" s="824"/>
      <c r="AC50" s="824"/>
      <c r="AD50" s="824"/>
      <c r="AE50" s="824"/>
      <c r="AF50" s="824"/>
      <c r="AG50" s="824"/>
      <c r="AH50" s="824"/>
      <c r="AI50" s="824"/>
      <c r="AJ50" s="824"/>
      <c r="AK50" s="824"/>
      <c r="AL50" s="824"/>
      <c r="AM50" s="824"/>
      <c r="AN50" s="824"/>
      <c r="AO50" s="824"/>
      <c r="AP50" s="824"/>
      <c r="AQ50" s="824"/>
      <c r="AR50" s="824"/>
      <c r="AS50" s="824"/>
      <c r="AT50" s="824"/>
      <c r="AU50" s="824"/>
      <c r="AV50" s="824"/>
      <c r="AW50" s="824"/>
      <c r="AX50" s="824"/>
      <c r="AY50" s="824"/>
      <c r="AZ50" s="824"/>
      <c r="BA50" s="824"/>
      <c r="BB50" s="824"/>
      <c r="BC50" s="824"/>
      <c r="BD50" s="824"/>
      <c r="BE50" s="824"/>
      <c r="BF50" s="824"/>
      <c r="BG50" s="824"/>
      <c r="BH50" s="824"/>
      <c r="BI50" s="824"/>
      <c r="BJ50" s="824"/>
      <c r="BK50" s="824"/>
      <c r="BL50" s="824"/>
      <c r="BM50" s="824"/>
      <c r="BN50" s="824"/>
      <c r="BO50" s="824"/>
      <c r="BP50" s="824"/>
      <c r="BQ50" s="824"/>
      <c r="BR50" s="824"/>
      <c r="BS50" s="824"/>
      <c r="BT50" s="824"/>
      <c r="BU50" s="824"/>
      <c r="BV50" s="824"/>
      <c r="BW50" s="824"/>
      <c r="BX50" s="824"/>
      <c r="BY50" s="824"/>
      <c r="BZ50" s="824"/>
      <c r="CA50" s="824"/>
      <c r="CB50" s="824"/>
      <c r="CC50" s="824"/>
      <c r="CD50" s="824"/>
      <c r="CE50" s="824"/>
      <c r="CF50" s="824"/>
      <c r="CG50" s="824"/>
      <c r="CH50" s="824"/>
      <c r="CI50" s="824"/>
      <c r="CJ50" s="824"/>
      <c r="CK50" s="824"/>
      <c r="CL50" s="824"/>
      <c r="CM50" s="824"/>
      <c r="CN50" s="824"/>
      <c r="CO50" s="824"/>
      <c r="CP50" s="824"/>
      <c r="CQ50" s="824"/>
      <c r="CR50" s="824"/>
      <c r="CS50" s="824"/>
      <c r="CT50" s="824"/>
    </row>
    <row r="51" spans="1:98" ht="20.25" customHeight="1">
      <c r="A51" s="865" t="s">
        <v>214</v>
      </c>
      <c r="B51" s="865"/>
      <c r="C51" s="855" t="s">
        <v>691</v>
      </c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855"/>
      <c r="R51" s="855"/>
      <c r="S51" s="855"/>
      <c r="T51" s="855"/>
      <c r="U51" s="855"/>
      <c r="V51" s="855"/>
      <c r="W51" s="855"/>
      <c r="X51" s="855"/>
      <c r="Y51" s="855"/>
      <c r="Z51" s="855"/>
      <c r="AA51" s="855"/>
      <c r="AB51" s="855" t="s">
        <v>692</v>
      </c>
      <c r="AC51" s="855"/>
      <c r="AD51" s="855"/>
      <c r="AE51" s="855"/>
      <c r="AF51" s="855"/>
      <c r="AG51" s="855"/>
      <c r="AH51" s="855"/>
      <c r="AI51" s="855"/>
      <c r="AJ51" s="855"/>
      <c r="AK51" s="855" t="s">
        <v>693</v>
      </c>
      <c r="AL51" s="855"/>
      <c r="AM51" s="855"/>
      <c r="AN51" s="855"/>
      <c r="AO51" s="855"/>
      <c r="AP51" s="855"/>
      <c r="AQ51" s="855"/>
      <c r="AR51" s="855"/>
      <c r="AS51" s="855"/>
      <c r="AT51" s="855"/>
      <c r="AU51" s="855"/>
      <c r="AV51" s="855"/>
      <c r="AW51" s="855"/>
      <c r="AX51" s="855" t="s">
        <v>694</v>
      </c>
      <c r="AY51" s="855"/>
      <c r="AZ51" s="855"/>
      <c r="BA51" s="855"/>
      <c r="BB51" s="855"/>
      <c r="BC51" s="855"/>
      <c r="BD51" s="855"/>
      <c r="BE51" s="855"/>
      <c r="BF51" s="855"/>
      <c r="BG51" s="855"/>
      <c r="BH51" s="855"/>
      <c r="BI51" s="855"/>
      <c r="BJ51" s="855" t="s">
        <v>695</v>
      </c>
      <c r="BK51" s="855"/>
      <c r="BL51" s="855"/>
      <c r="BM51" s="855"/>
      <c r="BN51" s="855"/>
      <c r="BO51" s="855"/>
      <c r="BP51" s="855"/>
      <c r="BQ51" s="855"/>
      <c r="BR51" s="855"/>
      <c r="BS51" s="855"/>
      <c r="BT51" s="855"/>
      <c r="BU51" s="855"/>
      <c r="BV51" s="855"/>
      <c r="BW51" s="855"/>
      <c r="BX51" s="855"/>
      <c r="BY51" s="855" t="s">
        <v>696</v>
      </c>
      <c r="BZ51" s="855"/>
      <c r="CA51" s="855"/>
      <c r="CB51" s="855"/>
      <c r="CC51" s="855"/>
      <c r="CD51" s="855"/>
      <c r="CE51" s="855"/>
      <c r="CF51" s="855"/>
      <c r="CG51" s="855"/>
      <c r="CH51" s="855"/>
      <c r="CI51" s="855"/>
      <c r="CJ51" s="855"/>
      <c r="CK51" s="855"/>
      <c r="CL51" s="855"/>
      <c r="CM51" s="855"/>
      <c r="CN51" s="855"/>
      <c r="CO51" s="855"/>
      <c r="CP51" s="855"/>
      <c r="CQ51" s="855"/>
      <c r="CR51" s="855"/>
      <c r="CS51" s="855"/>
      <c r="CT51" s="855"/>
    </row>
    <row r="52" spans="1:98">
      <c r="A52" s="865"/>
      <c r="B52" s="865"/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5"/>
      <c r="AK52" s="855"/>
      <c r="AL52" s="855"/>
      <c r="AM52" s="855"/>
      <c r="AN52" s="855"/>
      <c r="AO52" s="855"/>
      <c r="AP52" s="855"/>
      <c r="AQ52" s="855"/>
      <c r="AR52" s="855"/>
      <c r="AS52" s="855"/>
      <c r="AT52" s="855"/>
      <c r="AU52" s="855"/>
      <c r="AV52" s="855"/>
      <c r="AW52" s="855"/>
      <c r="AX52" s="855"/>
      <c r="AY52" s="855"/>
      <c r="AZ52" s="855"/>
      <c r="BA52" s="855"/>
      <c r="BB52" s="855"/>
      <c r="BC52" s="855"/>
      <c r="BD52" s="855"/>
      <c r="BE52" s="855"/>
      <c r="BF52" s="855"/>
      <c r="BG52" s="855"/>
      <c r="BH52" s="855"/>
      <c r="BI52" s="855"/>
      <c r="BJ52" s="855"/>
      <c r="BK52" s="855"/>
      <c r="BL52" s="855"/>
      <c r="BM52" s="855"/>
      <c r="BN52" s="855"/>
      <c r="BO52" s="855"/>
      <c r="BP52" s="855"/>
      <c r="BQ52" s="855"/>
      <c r="BR52" s="855"/>
      <c r="BS52" s="855"/>
      <c r="BT52" s="855"/>
      <c r="BU52" s="855"/>
      <c r="BV52" s="855"/>
      <c r="BW52" s="855"/>
      <c r="BX52" s="855"/>
      <c r="BY52" s="855"/>
      <c r="BZ52" s="855"/>
      <c r="CA52" s="855"/>
      <c r="CB52" s="855"/>
      <c r="CC52" s="855"/>
      <c r="CD52" s="855"/>
      <c r="CE52" s="855"/>
      <c r="CF52" s="855"/>
      <c r="CG52" s="855"/>
      <c r="CH52" s="855"/>
      <c r="CI52" s="855"/>
      <c r="CJ52" s="855"/>
      <c r="CK52" s="855"/>
      <c r="CL52" s="855"/>
      <c r="CM52" s="855"/>
      <c r="CN52" s="855"/>
      <c r="CO52" s="855"/>
      <c r="CP52" s="855"/>
      <c r="CQ52" s="855"/>
      <c r="CR52" s="855"/>
      <c r="CS52" s="855"/>
      <c r="CT52" s="855"/>
    </row>
    <row r="53" spans="1:98" ht="21.75" customHeight="1">
      <c r="A53" s="843">
        <v>1</v>
      </c>
      <c r="B53" s="843"/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64"/>
      <c r="U53" s="864"/>
      <c r="V53" s="864"/>
      <c r="W53" s="864"/>
      <c r="X53" s="864"/>
      <c r="Y53" s="864"/>
      <c r="Z53" s="864"/>
      <c r="AA53" s="864"/>
      <c r="AB53" s="846"/>
      <c r="AC53" s="846"/>
      <c r="AD53" s="846"/>
      <c r="AE53" s="846"/>
      <c r="AF53" s="846"/>
      <c r="AG53" s="846"/>
      <c r="AH53" s="846"/>
      <c r="AI53" s="846"/>
      <c r="AJ53" s="846"/>
      <c r="AK53" s="864"/>
      <c r="AL53" s="864"/>
      <c r="AM53" s="864"/>
      <c r="AN53" s="864"/>
      <c r="AO53" s="864"/>
      <c r="AP53" s="864"/>
      <c r="AQ53" s="864"/>
      <c r="AR53" s="864"/>
      <c r="AS53" s="864"/>
      <c r="AT53" s="864"/>
      <c r="AU53" s="864"/>
      <c r="AV53" s="864"/>
      <c r="AW53" s="864"/>
      <c r="AX53" s="864"/>
      <c r="AY53" s="864"/>
      <c r="AZ53" s="864"/>
      <c r="BA53" s="864"/>
      <c r="BB53" s="864"/>
      <c r="BC53" s="864"/>
      <c r="BD53" s="864"/>
      <c r="BE53" s="864"/>
      <c r="BF53" s="864"/>
      <c r="BG53" s="864"/>
      <c r="BH53" s="864"/>
      <c r="BI53" s="864"/>
      <c r="BJ53" s="846"/>
      <c r="BK53" s="846"/>
      <c r="BL53" s="846"/>
      <c r="BM53" s="846"/>
      <c r="BN53" s="846"/>
      <c r="BO53" s="846"/>
      <c r="BP53" s="846"/>
      <c r="BQ53" s="846"/>
      <c r="BR53" s="846"/>
      <c r="BS53" s="846"/>
      <c r="BT53" s="846"/>
      <c r="BU53" s="846"/>
      <c r="BV53" s="846"/>
      <c r="BW53" s="846"/>
      <c r="BX53" s="846"/>
      <c r="BY53" s="864"/>
      <c r="BZ53" s="864"/>
      <c r="CA53" s="864"/>
      <c r="CB53" s="864"/>
      <c r="CC53" s="864"/>
      <c r="CD53" s="864"/>
      <c r="CE53" s="864"/>
      <c r="CF53" s="864"/>
      <c r="CG53" s="864"/>
      <c r="CH53" s="864"/>
      <c r="CI53" s="864"/>
      <c r="CJ53" s="864"/>
      <c r="CK53" s="864"/>
      <c r="CL53" s="864"/>
      <c r="CM53" s="864"/>
      <c r="CN53" s="864"/>
      <c r="CO53" s="864"/>
      <c r="CP53" s="864"/>
      <c r="CQ53" s="864"/>
      <c r="CR53" s="864"/>
      <c r="CS53" s="864"/>
      <c r="CT53" s="864"/>
    </row>
    <row r="54" spans="1:98" ht="21.75" customHeight="1">
      <c r="A54" s="843">
        <v>2</v>
      </c>
      <c r="B54" s="843"/>
      <c r="C54" s="864"/>
      <c r="D54" s="864"/>
      <c r="E54" s="864"/>
      <c r="F54" s="864"/>
      <c r="G54" s="864"/>
      <c r="H54" s="864"/>
      <c r="I54" s="864"/>
      <c r="J54" s="864"/>
      <c r="K54" s="864"/>
      <c r="L54" s="864"/>
      <c r="M54" s="864"/>
      <c r="N54" s="864"/>
      <c r="O54" s="864"/>
      <c r="P54" s="864"/>
      <c r="Q54" s="864"/>
      <c r="R54" s="864"/>
      <c r="S54" s="864"/>
      <c r="T54" s="864"/>
      <c r="U54" s="864"/>
      <c r="V54" s="864"/>
      <c r="W54" s="864"/>
      <c r="X54" s="864"/>
      <c r="Y54" s="864"/>
      <c r="Z54" s="864"/>
      <c r="AA54" s="864"/>
      <c r="AB54" s="846"/>
      <c r="AC54" s="846"/>
      <c r="AD54" s="846"/>
      <c r="AE54" s="846"/>
      <c r="AF54" s="846"/>
      <c r="AG54" s="846"/>
      <c r="AH54" s="846"/>
      <c r="AI54" s="846"/>
      <c r="AJ54" s="846"/>
      <c r="AK54" s="864"/>
      <c r="AL54" s="864"/>
      <c r="AM54" s="864"/>
      <c r="AN54" s="864"/>
      <c r="AO54" s="864"/>
      <c r="AP54" s="864"/>
      <c r="AQ54" s="864"/>
      <c r="AR54" s="864"/>
      <c r="AS54" s="864"/>
      <c r="AT54" s="864"/>
      <c r="AU54" s="864"/>
      <c r="AV54" s="864"/>
      <c r="AW54" s="864"/>
      <c r="AX54" s="864"/>
      <c r="AY54" s="864"/>
      <c r="AZ54" s="864"/>
      <c r="BA54" s="864"/>
      <c r="BB54" s="864"/>
      <c r="BC54" s="864"/>
      <c r="BD54" s="864"/>
      <c r="BE54" s="864"/>
      <c r="BF54" s="864"/>
      <c r="BG54" s="864"/>
      <c r="BH54" s="864"/>
      <c r="BI54" s="864"/>
      <c r="BJ54" s="846"/>
      <c r="BK54" s="846"/>
      <c r="BL54" s="846"/>
      <c r="BM54" s="846"/>
      <c r="BN54" s="846"/>
      <c r="BO54" s="846"/>
      <c r="BP54" s="846"/>
      <c r="BQ54" s="846"/>
      <c r="BR54" s="846"/>
      <c r="BS54" s="846"/>
      <c r="BT54" s="846"/>
      <c r="BU54" s="846"/>
      <c r="BV54" s="846"/>
      <c r="BW54" s="846"/>
      <c r="BX54" s="846"/>
      <c r="BY54" s="864"/>
      <c r="BZ54" s="864"/>
      <c r="CA54" s="864"/>
      <c r="CB54" s="864"/>
      <c r="CC54" s="864"/>
      <c r="CD54" s="864"/>
      <c r="CE54" s="864"/>
      <c r="CF54" s="864"/>
      <c r="CG54" s="864"/>
      <c r="CH54" s="864"/>
      <c r="CI54" s="864"/>
      <c r="CJ54" s="864"/>
      <c r="CK54" s="864"/>
      <c r="CL54" s="864"/>
      <c r="CM54" s="864"/>
      <c r="CN54" s="864"/>
      <c r="CO54" s="864"/>
      <c r="CP54" s="864"/>
      <c r="CQ54" s="864"/>
      <c r="CR54" s="864"/>
      <c r="CS54" s="864"/>
      <c r="CT54" s="864"/>
    </row>
    <row r="55" spans="1:98" ht="21.75" customHeight="1">
      <c r="A55" s="843">
        <v>3</v>
      </c>
      <c r="B55" s="843"/>
      <c r="C55" s="864"/>
      <c r="D55" s="864"/>
      <c r="E55" s="864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4"/>
      <c r="R55" s="864"/>
      <c r="S55" s="864"/>
      <c r="T55" s="864"/>
      <c r="U55" s="864"/>
      <c r="V55" s="864"/>
      <c r="W55" s="864"/>
      <c r="X55" s="864"/>
      <c r="Y55" s="864"/>
      <c r="Z55" s="864"/>
      <c r="AA55" s="864"/>
      <c r="AB55" s="846"/>
      <c r="AC55" s="846"/>
      <c r="AD55" s="846"/>
      <c r="AE55" s="846"/>
      <c r="AF55" s="846"/>
      <c r="AG55" s="846"/>
      <c r="AH55" s="846"/>
      <c r="AI55" s="846"/>
      <c r="AJ55" s="846"/>
      <c r="AK55" s="864"/>
      <c r="AL55" s="864"/>
      <c r="AM55" s="864"/>
      <c r="AN55" s="864"/>
      <c r="AO55" s="864"/>
      <c r="AP55" s="864"/>
      <c r="AQ55" s="864"/>
      <c r="AR55" s="864"/>
      <c r="AS55" s="864"/>
      <c r="AT55" s="864"/>
      <c r="AU55" s="864"/>
      <c r="AV55" s="864"/>
      <c r="AW55" s="864"/>
      <c r="AX55" s="864"/>
      <c r="AY55" s="864"/>
      <c r="AZ55" s="864"/>
      <c r="BA55" s="864"/>
      <c r="BB55" s="864"/>
      <c r="BC55" s="864"/>
      <c r="BD55" s="864"/>
      <c r="BE55" s="864"/>
      <c r="BF55" s="864"/>
      <c r="BG55" s="864"/>
      <c r="BH55" s="864"/>
      <c r="BI55" s="864"/>
      <c r="BJ55" s="846"/>
      <c r="BK55" s="846"/>
      <c r="BL55" s="846"/>
      <c r="BM55" s="846"/>
      <c r="BN55" s="846"/>
      <c r="BO55" s="846"/>
      <c r="BP55" s="846"/>
      <c r="BQ55" s="846"/>
      <c r="BR55" s="846"/>
      <c r="BS55" s="846"/>
      <c r="BT55" s="846"/>
      <c r="BU55" s="846"/>
      <c r="BV55" s="846"/>
      <c r="BW55" s="846"/>
      <c r="BX55" s="846"/>
      <c r="BY55" s="864"/>
      <c r="BZ55" s="864"/>
      <c r="CA55" s="864"/>
      <c r="CB55" s="864"/>
      <c r="CC55" s="864"/>
      <c r="CD55" s="864"/>
      <c r="CE55" s="864"/>
      <c r="CF55" s="864"/>
      <c r="CG55" s="864"/>
      <c r="CH55" s="864"/>
      <c r="CI55" s="864"/>
      <c r="CJ55" s="864"/>
      <c r="CK55" s="864"/>
      <c r="CL55" s="864"/>
      <c r="CM55" s="864"/>
      <c r="CN55" s="864"/>
      <c r="CO55" s="864"/>
      <c r="CP55" s="864"/>
      <c r="CQ55" s="864"/>
      <c r="CR55" s="864"/>
      <c r="CS55" s="864"/>
      <c r="CT55" s="864"/>
    </row>
    <row r="56" spans="1:98" ht="21.75" customHeight="1">
      <c r="A56" s="843">
        <v>4</v>
      </c>
      <c r="B56" s="843"/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4"/>
      <c r="V56" s="864"/>
      <c r="W56" s="864"/>
      <c r="X56" s="864"/>
      <c r="Y56" s="864"/>
      <c r="Z56" s="864"/>
      <c r="AA56" s="864"/>
      <c r="AB56" s="846"/>
      <c r="AC56" s="846"/>
      <c r="AD56" s="846"/>
      <c r="AE56" s="846"/>
      <c r="AF56" s="846"/>
      <c r="AG56" s="846"/>
      <c r="AH56" s="846"/>
      <c r="AI56" s="846"/>
      <c r="AJ56" s="846"/>
      <c r="AK56" s="864"/>
      <c r="AL56" s="864"/>
      <c r="AM56" s="864"/>
      <c r="AN56" s="864"/>
      <c r="AO56" s="864"/>
      <c r="AP56" s="864"/>
      <c r="AQ56" s="864"/>
      <c r="AR56" s="864"/>
      <c r="AS56" s="864"/>
      <c r="AT56" s="864"/>
      <c r="AU56" s="864"/>
      <c r="AV56" s="864"/>
      <c r="AW56" s="864"/>
      <c r="AX56" s="864"/>
      <c r="AY56" s="864"/>
      <c r="AZ56" s="864"/>
      <c r="BA56" s="864"/>
      <c r="BB56" s="864"/>
      <c r="BC56" s="864"/>
      <c r="BD56" s="864"/>
      <c r="BE56" s="864"/>
      <c r="BF56" s="864"/>
      <c r="BG56" s="864"/>
      <c r="BH56" s="864"/>
      <c r="BI56" s="864"/>
      <c r="BJ56" s="846"/>
      <c r="BK56" s="846"/>
      <c r="BL56" s="846"/>
      <c r="BM56" s="846"/>
      <c r="BN56" s="846"/>
      <c r="BO56" s="846"/>
      <c r="BP56" s="846"/>
      <c r="BQ56" s="846"/>
      <c r="BR56" s="846"/>
      <c r="BS56" s="846"/>
      <c r="BT56" s="846"/>
      <c r="BU56" s="846"/>
      <c r="BV56" s="846"/>
      <c r="BW56" s="846"/>
      <c r="BX56" s="846"/>
      <c r="BY56" s="864"/>
      <c r="BZ56" s="864"/>
      <c r="CA56" s="864"/>
      <c r="CB56" s="864"/>
      <c r="CC56" s="864"/>
      <c r="CD56" s="864"/>
      <c r="CE56" s="864"/>
      <c r="CF56" s="864"/>
      <c r="CG56" s="864"/>
      <c r="CH56" s="864"/>
      <c r="CI56" s="864"/>
      <c r="CJ56" s="864"/>
      <c r="CK56" s="864"/>
      <c r="CL56" s="864"/>
      <c r="CM56" s="864"/>
      <c r="CN56" s="864"/>
      <c r="CO56" s="864"/>
      <c r="CP56" s="864"/>
      <c r="CQ56" s="864"/>
      <c r="CR56" s="864"/>
      <c r="CS56" s="864"/>
      <c r="CT56" s="864"/>
    </row>
    <row r="57" spans="1:98" ht="21.75" customHeight="1">
      <c r="A57" s="843">
        <v>5</v>
      </c>
      <c r="B57" s="843"/>
      <c r="C57" s="864"/>
      <c r="D57" s="864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4"/>
      <c r="V57" s="864"/>
      <c r="W57" s="864"/>
      <c r="X57" s="864"/>
      <c r="Y57" s="864"/>
      <c r="Z57" s="864"/>
      <c r="AA57" s="864"/>
      <c r="AB57" s="846"/>
      <c r="AC57" s="846"/>
      <c r="AD57" s="846"/>
      <c r="AE57" s="846"/>
      <c r="AF57" s="846"/>
      <c r="AG57" s="846"/>
      <c r="AH57" s="846"/>
      <c r="AI57" s="846"/>
      <c r="AJ57" s="846"/>
      <c r="AK57" s="864"/>
      <c r="AL57" s="864"/>
      <c r="AM57" s="864"/>
      <c r="AN57" s="864"/>
      <c r="AO57" s="864"/>
      <c r="AP57" s="864"/>
      <c r="AQ57" s="864"/>
      <c r="AR57" s="864"/>
      <c r="AS57" s="864"/>
      <c r="AT57" s="864"/>
      <c r="AU57" s="864"/>
      <c r="AV57" s="864"/>
      <c r="AW57" s="864"/>
      <c r="AX57" s="864"/>
      <c r="AY57" s="864"/>
      <c r="AZ57" s="864"/>
      <c r="BA57" s="864"/>
      <c r="BB57" s="864"/>
      <c r="BC57" s="864"/>
      <c r="BD57" s="864"/>
      <c r="BE57" s="864"/>
      <c r="BF57" s="864"/>
      <c r="BG57" s="864"/>
      <c r="BH57" s="864"/>
      <c r="BI57" s="864"/>
      <c r="BJ57" s="846"/>
      <c r="BK57" s="846"/>
      <c r="BL57" s="846"/>
      <c r="BM57" s="846"/>
      <c r="BN57" s="846"/>
      <c r="BO57" s="846"/>
      <c r="BP57" s="846"/>
      <c r="BQ57" s="846"/>
      <c r="BR57" s="846"/>
      <c r="BS57" s="846"/>
      <c r="BT57" s="846"/>
      <c r="BU57" s="846"/>
      <c r="BV57" s="846"/>
      <c r="BW57" s="846"/>
      <c r="BX57" s="846"/>
      <c r="BY57" s="864"/>
      <c r="BZ57" s="864"/>
      <c r="CA57" s="864"/>
      <c r="CB57" s="864"/>
      <c r="CC57" s="864"/>
      <c r="CD57" s="864"/>
      <c r="CE57" s="864"/>
      <c r="CF57" s="864"/>
      <c r="CG57" s="864"/>
      <c r="CH57" s="864"/>
      <c r="CI57" s="864"/>
      <c r="CJ57" s="864"/>
      <c r="CK57" s="864"/>
      <c r="CL57" s="864"/>
      <c r="CM57" s="864"/>
      <c r="CN57" s="864"/>
      <c r="CO57" s="864"/>
      <c r="CP57" s="864"/>
      <c r="CQ57" s="864"/>
      <c r="CR57" s="864"/>
      <c r="CS57" s="864"/>
      <c r="CT57" s="864"/>
    </row>
    <row r="58" spans="1:98" ht="21.75" customHeight="1">
      <c r="A58" s="843">
        <v>6</v>
      </c>
      <c r="B58" s="843"/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46"/>
      <c r="AC58" s="846"/>
      <c r="AD58" s="846"/>
      <c r="AE58" s="846"/>
      <c r="AF58" s="846"/>
      <c r="AG58" s="846"/>
      <c r="AH58" s="846"/>
      <c r="AI58" s="846"/>
      <c r="AJ58" s="846"/>
      <c r="AK58" s="864"/>
      <c r="AL58" s="864"/>
      <c r="AM58" s="864"/>
      <c r="AN58" s="864"/>
      <c r="AO58" s="864"/>
      <c r="AP58" s="864"/>
      <c r="AQ58" s="864"/>
      <c r="AR58" s="864"/>
      <c r="AS58" s="864"/>
      <c r="AT58" s="864"/>
      <c r="AU58" s="864"/>
      <c r="AV58" s="864"/>
      <c r="AW58" s="864"/>
      <c r="AX58" s="864"/>
      <c r="AY58" s="864"/>
      <c r="AZ58" s="864"/>
      <c r="BA58" s="864"/>
      <c r="BB58" s="864"/>
      <c r="BC58" s="864"/>
      <c r="BD58" s="864"/>
      <c r="BE58" s="864"/>
      <c r="BF58" s="864"/>
      <c r="BG58" s="864"/>
      <c r="BH58" s="864"/>
      <c r="BI58" s="864"/>
      <c r="BJ58" s="846"/>
      <c r="BK58" s="846"/>
      <c r="BL58" s="846"/>
      <c r="BM58" s="846"/>
      <c r="BN58" s="846"/>
      <c r="BO58" s="846"/>
      <c r="BP58" s="846"/>
      <c r="BQ58" s="846"/>
      <c r="BR58" s="846"/>
      <c r="BS58" s="846"/>
      <c r="BT58" s="846"/>
      <c r="BU58" s="846"/>
      <c r="BV58" s="846"/>
      <c r="BW58" s="846"/>
      <c r="BX58" s="846"/>
      <c r="BY58" s="864"/>
      <c r="BZ58" s="864"/>
      <c r="CA58" s="864"/>
      <c r="CB58" s="864"/>
      <c r="CC58" s="864"/>
      <c r="CD58" s="864"/>
      <c r="CE58" s="864"/>
      <c r="CF58" s="864"/>
      <c r="CG58" s="864"/>
      <c r="CH58" s="864"/>
      <c r="CI58" s="864"/>
      <c r="CJ58" s="864"/>
      <c r="CK58" s="864"/>
      <c r="CL58" s="864"/>
      <c r="CM58" s="864"/>
      <c r="CN58" s="864"/>
      <c r="CO58" s="864"/>
      <c r="CP58" s="864"/>
      <c r="CQ58" s="864"/>
      <c r="CR58" s="864"/>
      <c r="CS58" s="864"/>
      <c r="CT58" s="864"/>
    </row>
    <row r="59" spans="1:98" ht="21.75" customHeight="1">
      <c r="A59" s="843">
        <v>7</v>
      </c>
      <c r="B59" s="843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864"/>
      <c r="Z59" s="864"/>
      <c r="AA59" s="864"/>
      <c r="AB59" s="846"/>
      <c r="AC59" s="846"/>
      <c r="AD59" s="846"/>
      <c r="AE59" s="846"/>
      <c r="AF59" s="846"/>
      <c r="AG59" s="846"/>
      <c r="AH59" s="846"/>
      <c r="AI59" s="846"/>
      <c r="AJ59" s="846"/>
      <c r="AK59" s="864"/>
      <c r="AL59" s="864"/>
      <c r="AM59" s="864"/>
      <c r="AN59" s="864"/>
      <c r="AO59" s="864"/>
      <c r="AP59" s="864"/>
      <c r="AQ59" s="864"/>
      <c r="AR59" s="864"/>
      <c r="AS59" s="864"/>
      <c r="AT59" s="864"/>
      <c r="AU59" s="864"/>
      <c r="AV59" s="864"/>
      <c r="AW59" s="864"/>
      <c r="AX59" s="864"/>
      <c r="AY59" s="864"/>
      <c r="AZ59" s="864"/>
      <c r="BA59" s="864"/>
      <c r="BB59" s="864"/>
      <c r="BC59" s="864"/>
      <c r="BD59" s="864"/>
      <c r="BE59" s="864"/>
      <c r="BF59" s="864"/>
      <c r="BG59" s="864"/>
      <c r="BH59" s="864"/>
      <c r="BI59" s="864"/>
      <c r="BJ59" s="846"/>
      <c r="BK59" s="846"/>
      <c r="BL59" s="846"/>
      <c r="BM59" s="846"/>
      <c r="BN59" s="846"/>
      <c r="BO59" s="846"/>
      <c r="BP59" s="846"/>
      <c r="BQ59" s="846"/>
      <c r="BR59" s="846"/>
      <c r="BS59" s="846"/>
      <c r="BT59" s="846"/>
      <c r="BU59" s="846"/>
      <c r="BV59" s="846"/>
      <c r="BW59" s="846"/>
      <c r="BX59" s="846"/>
      <c r="BY59" s="864"/>
      <c r="BZ59" s="864"/>
      <c r="CA59" s="864"/>
      <c r="CB59" s="864"/>
      <c r="CC59" s="864"/>
      <c r="CD59" s="864"/>
      <c r="CE59" s="864"/>
      <c r="CF59" s="864"/>
      <c r="CG59" s="864"/>
      <c r="CH59" s="864"/>
      <c r="CI59" s="864"/>
      <c r="CJ59" s="864"/>
      <c r="CK59" s="864"/>
      <c r="CL59" s="864"/>
      <c r="CM59" s="864"/>
      <c r="CN59" s="864"/>
      <c r="CO59" s="864"/>
      <c r="CP59" s="864"/>
      <c r="CQ59" s="864"/>
      <c r="CR59" s="864"/>
      <c r="CS59" s="864"/>
      <c r="CT59" s="864"/>
    </row>
    <row r="60" spans="1:98" ht="3" customHeight="1"/>
    <row r="61" spans="1:98">
      <c r="A61" s="824" t="s">
        <v>697</v>
      </c>
      <c r="B61" s="824"/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  <c r="AA61" s="824"/>
      <c r="AB61" s="824"/>
      <c r="AC61" s="824"/>
      <c r="AD61" s="824"/>
      <c r="AE61" s="824"/>
      <c r="AF61" s="824"/>
      <c r="AG61" s="824"/>
      <c r="AH61" s="824"/>
      <c r="AI61" s="824"/>
      <c r="AJ61" s="824"/>
      <c r="AK61" s="824"/>
      <c r="AL61" s="824"/>
      <c r="AM61" s="824"/>
      <c r="AN61" s="824"/>
      <c r="AO61" s="824"/>
      <c r="AP61" s="824"/>
      <c r="AQ61" s="824"/>
      <c r="AR61" s="824"/>
      <c r="AS61" s="824"/>
      <c r="AT61" s="824"/>
      <c r="AU61" s="824"/>
      <c r="AV61" s="824"/>
      <c r="AW61" s="824"/>
      <c r="AX61" s="824"/>
      <c r="AY61" s="824"/>
      <c r="AZ61" s="824"/>
      <c r="BA61" s="824"/>
      <c r="BB61" s="824"/>
      <c r="BC61" s="824"/>
      <c r="BD61" s="824"/>
      <c r="BE61" s="824"/>
      <c r="BF61" s="824"/>
      <c r="BG61" s="824"/>
      <c r="BH61" s="824"/>
      <c r="BI61" s="824"/>
      <c r="BJ61" s="824"/>
      <c r="BK61" s="824"/>
      <c r="BL61" s="824"/>
      <c r="BM61" s="824"/>
      <c r="BN61" s="824"/>
      <c r="BO61" s="824"/>
      <c r="BP61" s="824"/>
      <c r="BQ61" s="824"/>
      <c r="BR61" s="824"/>
      <c r="BS61" s="824"/>
      <c r="BT61" s="824"/>
      <c r="BU61" s="824"/>
      <c r="BV61" s="824"/>
      <c r="BW61" s="824"/>
      <c r="BX61" s="824"/>
      <c r="BY61" s="824"/>
      <c r="BZ61" s="824"/>
      <c r="CA61" s="824"/>
      <c r="CB61" s="824"/>
      <c r="CC61" s="824"/>
      <c r="CD61" s="824"/>
      <c r="CE61" s="824"/>
      <c r="CF61" s="824"/>
      <c r="CG61" s="824"/>
      <c r="CH61" s="824"/>
      <c r="CI61" s="824"/>
      <c r="CJ61" s="824"/>
      <c r="CK61" s="824"/>
      <c r="CL61" s="824"/>
      <c r="CM61" s="824"/>
      <c r="CN61" s="824"/>
      <c r="CO61" s="824"/>
      <c r="CP61" s="824"/>
      <c r="CQ61" s="824"/>
      <c r="CR61" s="824"/>
      <c r="CS61" s="824"/>
      <c r="CT61" s="824"/>
    </row>
    <row r="62" spans="1:98" ht="19.5" customHeight="1">
      <c r="A62" s="865" t="s">
        <v>214</v>
      </c>
      <c r="B62" s="865"/>
      <c r="C62" s="855" t="s">
        <v>698</v>
      </c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55"/>
      <c r="P62" s="855"/>
      <c r="Q62" s="855"/>
      <c r="R62" s="855"/>
      <c r="S62" s="855"/>
      <c r="T62" s="855"/>
      <c r="U62" s="855"/>
      <c r="V62" s="855"/>
      <c r="W62" s="855"/>
      <c r="X62" s="855"/>
      <c r="Y62" s="855"/>
      <c r="Z62" s="855"/>
      <c r="AA62" s="855"/>
      <c r="AB62" s="855"/>
      <c r="AC62" s="855"/>
      <c r="AD62" s="855" t="s">
        <v>699</v>
      </c>
      <c r="AE62" s="855"/>
      <c r="AF62" s="855"/>
      <c r="AG62" s="855"/>
      <c r="AH62" s="855"/>
      <c r="AI62" s="855"/>
      <c r="AJ62" s="855"/>
      <c r="AK62" s="855"/>
      <c r="AL62" s="855"/>
      <c r="AM62" s="855"/>
      <c r="AN62" s="855"/>
      <c r="AO62" s="855"/>
      <c r="AP62" s="855"/>
      <c r="AQ62" s="855"/>
      <c r="AR62" s="855"/>
      <c r="AS62" s="855"/>
      <c r="AT62" s="855"/>
      <c r="AU62" s="855"/>
      <c r="AV62" s="855"/>
      <c r="AW62" s="855" t="s">
        <v>700</v>
      </c>
      <c r="AX62" s="855"/>
      <c r="AY62" s="855"/>
      <c r="AZ62" s="855"/>
      <c r="BA62" s="855"/>
      <c r="BB62" s="855"/>
      <c r="BC62" s="855"/>
      <c r="BD62" s="855"/>
      <c r="BE62" s="855"/>
      <c r="BF62" s="855"/>
      <c r="BG62" s="855"/>
      <c r="BH62" s="855"/>
      <c r="BI62" s="855" t="s">
        <v>701</v>
      </c>
      <c r="BJ62" s="855"/>
      <c r="BK62" s="855"/>
      <c r="BL62" s="855"/>
      <c r="BM62" s="855"/>
      <c r="BN62" s="855"/>
      <c r="BO62" s="855"/>
      <c r="BP62" s="855"/>
      <c r="BQ62" s="855"/>
      <c r="BR62" s="855"/>
      <c r="BS62" s="855"/>
      <c r="BT62" s="855"/>
      <c r="BU62" s="855"/>
      <c r="BV62" s="855"/>
      <c r="BW62" s="855"/>
      <c r="BX62" s="855"/>
      <c r="BY62" s="855"/>
      <c r="BZ62" s="855"/>
      <c r="CA62" s="855"/>
      <c r="CB62" s="855"/>
      <c r="CC62" s="855"/>
      <c r="CD62" s="855"/>
      <c r="CE62" s="855"/>
      <c r="CF62" s="855"/>
      <c r="CG62" s="855"/>
      <c r="CH62" s="855" t="s">
        <v>702</v>
      </c>
      <c r="CI62" s="855"/>
      <c r="CJ62" s="855"/>
      <c r="CK62" s="855"/>
      <c r="CL62" s="855"/>
      <c r="CM62" s="855"/>
      <c r="CN62" s="855"/>
      <c r="CO62" s="855"/>
      <c r="CP62" s="855"/>
      <c r="CQ62" s="855"/>
      <c r="CR62" s="855"/>
      <c r="CS62" s="855"/>
      <c r="CT62" s="855"/>
    </row>
    <row r="63" spans="1:98" ht="19.5" customHeight="1">
      <c r="A63" s="865"/>
      <c r="B63" s="865"/>
      <c r="C63" s="855"/>
      <c r="D63" s="855"/>
      <c r="E63" s="855"/>
      <c r="F63" s="855"/>
      <c r="G63" s="855"/>
      <c r="H63" s="855"/>
      <c r="I63" s="855"/>
      <c r="J63" s="855"/>
      <c r="K63" s="855"/>
      <c r="L63" s="855"/>
      <c r="M63" s="855"/>
      <c r="N63" s="855"/>
      <c r="O63" s="855"/>
      <c r="P63" s="855"/>
      <c r="Q63" s="855"/>
      <c r="R63" s="855"/>
      <c r="S63" s="855"/>
      <c r="T63" s="855"/>
      <c r="U63" s="855"/>
      <c r="V63" s="855"/>
      <c r="W63" s="855"/>
      <c r="X63" s="855"/>
      <c r="Y63" s="855"/>
      <c r="Z63" s="855"/>
      <c r="AA63" s="855"/>
      <c r="AB63" s="855"/>
      <c r="AC63" s="855"/>
      <c r="AD63" s="855"/>
      <c r="AE63" s="855"/>
      <c r="AF63" s="855"/>
      <c r="AG63" s="855"/>
      <c r="AH63" s="855"/>
      <c r="AI63" s="855"/>
      <c r="AJ63" s="855"/>
      <c r="AK63" s="855"/>
      <c r="AL63" s="855"/>
      <c r="AM63" s="855"/>
      <c r="AN63" s="855"/>
      <c r="AO63" s="855"/>
      <c r="AP63" s="855"/>
      <c r="AQ63" s="855"/>
      <c r="AR63" s="855"/>
      <c r="AS63" s="855"/>
      <c r="AT63" s="855"/>
      <c r="AU63" s="855"/>
      <c r="AV63" s="855"/>
      <c r="AW63" s="855"/>
      <c r="AX63" s="855"/>
      <c r="AY63" s="855"/>
      <c r="AZ63" s="855"/>
      <c r="BA63" s="855"/>
      <c r="BB63" s="855"/>
      <c r="BC63" s="855"/>
      <c r="BD63" s="855"/>
      <c r="BE63" s="855"/>
      <c r="BF63" s="855"/>
      <c r="BG63" s="855"/>
      <c r="BH63" s="855"/>
      <c r="BI63" s="855"/>
      <c r="BJ63" s="855"/>
      <c r="BK63" s="855"/>
      <c r="BL63" s="855"/>
      <c r="BM63" s="855"/>
      <c r="BN63" s="855"/>
      <c r="BO63" s="855"/>
      <c r="BP63" s="855"/>
      <c r="BQ63" s="855"/>
      <c r="BR63" s="855"/>
      <c r="BS63" s="855"/>
      <c r="BT63" s="855"/>
      <c r="BU63" s="855"/>
      <c r="BV63" s="855"/>
      <c r="BW63" s="855"/>
      <c r="BX63" s="855"/>
      <c r="BY63" s="855"/>
      <c r="BZ63" s="855"/>
      <c r="CA63" s="855"/>
      <c r="CB63" s="855"/>
      <c r="CC63" s="855"/>
      <c r="CD63" s="855"/>
      <c r="CE63" s="855"/>
      <c r="CF63" s="855"/>
      <c r="CG63" s="855"/>
      <c r="CH63" s="855"/>
      <c r="CI63" s="855"/>
      <c r="CJ63" s="855"/>
      <c r="CK63" s="855"/>
      <c r="CL63" s="855"/>
      <c r="CM63" s="855"/>
      <c r="CN63" s="855"/>
      <c r="CO63" s="855"/>
      <c r="CP63" s="855"/>
      <c r="CQ63" s="855"/>
      <c r="CR63" s="855"/>
      <c r="CS63" s="855"/>
      <c r="CT63" s="855"/>
    </row>
    <row r="64" spans="1:98" ht="23.25" customHeight="1">
      <c r="A64" s="843">
        <v>1</v>
      </c>
      <c r="B64" s="843"/>
      <c r="C64" s="870"/>
      <c r="D64" s="870"/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870"/>
      <c r="V64" s="870"/>
      <c r="W64" s="870"/>
      <c r="X64" s="870"/>
      <c r="Y64" s="870"/>
      <c r="Z64" s="870"/>
      <c r="AA64" s="870"/>
      <c r="AB64" s="870"/>
      <c r="AC64" s="870"/>
      <c r="AD64" s="870"/>
      <c r="AE64" s="870"/>
      <c r="AF64" s="870"/>
      <c r="AG64" s="870"/>
      <c r="AH64" s="870"/>
      <c r="AI64" s="870"/>
      <c r="AJ64" s="870"/>
      <c r="AK64" s="870"/>
      <c r="AL64" s="870"/>
      <c r="AM64" s="870"/>
      <c r="AN64" s="870"/>
      <c r="AO64" s="870"/>
      <c r="AP64" s="870"/>
      <c r="AQ64" s="870"/>
      <c r="AR64" s="870"/>
      <c r="AS64" s="870"/>
      <c r="AT64" s="870"/>
      <c r="AU64" s="870"/>
      <c r="AV64" s="870"/>
      <c r="AW64" s="871"/>
      <c r="AX64" s="871"/>
      <c r="AY64" s="871"/>
      <c r="AZ64" s="871"/>
      <c r="BA64" s="871"/>
      <c r="BB64" s="871"/>
      <c r="BC64" s="871"/>
      <c r="BD64" s="871"/>
      <c r="BE64" s="871"/>
      <c r="BF64" s="871"/>
      <c r="BG64" s="871"/>
      <c r="BH64" s="871"/>
      <c r="BI64" s="870"/>
      <c r="BJ64" s="870"/>
      <c r="BK64" s="870"/>
      <c r="BL64" s="870"/>
      <c r="BM64" s="870"/>
      <c r="BN64" s="870"/>
      <c r="BO64" s="870"/>
      <c r="BP64" s="870"/>
      <c r="BQ64" s="870"/>
      <c r="BR64" s="870"/>
      <c r="BS64" s="870"/>
      <c r="BT64" s="870"/>
      <c r="BU64" s="870"/>
      <c r="BV64" s="870"/>
      <c r="BW64" s="870"/>
      <c r="BX64" s="870"/>
      <c r="BY64" s="870"/>
      <c r="BZ64" s="870"/>
      <c r="CA64" s="870"/>
      <c r="CB64" s="870"/>
      <c r="CC64" s="870"/>
      <c r="CD64" s="870"/>
      <c r="CE64" s="870"/>
      <c r="CF64" s="870"/>
      <c r="CG64" s="870"/>
      <c r="CH64" s="870"/>
      <c r="CI64" s="870"/>
      <c r="CJ64" s="870"/>
      <c r="CK64" s="870"/>
      <c r="CL64" s="870"/>
      <c r="CM64" s="870"/>
      <c r="CN64" s="870"/>
      <c r="CO64" s="870"/>
      <c r="CP64" s="870"/>
      <c r="CQ64" s="870"/>
      <c r="CR64" s="870"/>
      <c r="CS64" s="870"/>
      <c r="CT64" s="870"/>
    </row>
    <row r="65" spans="1:98" ht="23.25" customHeight="1">
      <c r="A65" s="843">
        <v>2</v>
      </c>
      <c r="B65" s="843"/>
      <c r="C65" s="870"/>
      <c r="D65" s="870"/>
      <c r="E65" s="870"/>
      <c r="F65" s="870"/>
      <c r="G65" s="870"/>
      <c r="H65" s="870"/>
      <c r="I65" s="870"/>
      <c r="J65" s="870"/>
      <c r="K65" s="870"/>
      <c r="L65" s="870"/>
      <c r="M65" s="870"/>
      <c r="N65" s="870"/>
      <c r="O65" s="870"/>
      <c r="P65" s="870"/>
      <c r="Q65" s="870"/>
      <c r="R65" s="870"/>
      <c r="S65" s="870"/>
      <c r="T65" s="870"/>
      <c r="U65" s="870"/>
      <c r="V65" s="870"/>
      <c r="W65" s="870"/>
      <c r="X65" s="870"/>
      <c r="Y65" s="870"/>
      <c r="Z65" s="870"/>
      <c r="AA65" s="870"/>
      <c r="AB65" s="870"/>
      <c r="AC65" s="870"/>
      <c r="AD65" s="870"/>
      <c r="AE65" s="870"/>
      <c r="AF65" s="870"/>
      <c r="AG65" s="870"/>
      <c r="AH65" s="870"/>
      <c r="AI65" s="870"/>
      <c r="AJ65" s="870"/>
      <c r="AK65" s="870"/>
      <c r="AL65" s="870"/>
      <c r="AM65" s="870"/>
      <c r="AN65" s="870"/>
      <c r="AO65" s="870"/>
      <c r="AP65" s="870"/>
      <c r="AQ65" s="870"/>
      <c r="AR65" s="870"/>
      <c r="AS65" s="870"/>
      <c r="AT65" s="870"/>
      <c r="AU65" s="870"/>
      <c r="AV65" s="870"/>
      <c r="AW65" s="871"/>
      <c r="AX65" s="871"/>
      <c r="AY65" s="871"/>
      <c r="AZ65" s="871"/>
      <c r="BA65" s="871"/>
      <c r="BB65" s="871"/>
      <c r="BC65" s="871"/>
      <c r="BD65" s="871"/>
      <c r="BE65" s="871"/>
      <c r="BF65" s="871"/>
      <c r="BG65" s="871"/>
      <c r="BH65" s="871"/>
      <c r="BI65" s="870"/>
      <c r="BJ65" s="870"/>
      <c r="BK65" s="870"/>
      <c r="BL65" s="870"/>
      <c r="BM65" s="870"/>
      <c r="BN65" s="870"/>
      <c r="BO65" s="870"/>
      <c r="BP65" s="870"/>
      <c r="BQ65" s="870"/>
      <c r="BR65" s="870"/>
      <c r="BS65" s="870"/>
      <c r="BT65" s="870"/>
      <c r="BU65" s="870"/>
      <c r="BV65" s="870"/>
      <c r="BW65" s="870"/>
      <c r="BX65" s="870"/>
      <c r="BY65" s="870"/>
      <c r="BZ65" s="870"/>
      <c r="CA65" s="870"/>
      <c r="CB65" s="870"/>
      <c r="CC65" s="870"/>
      <c r="CD65" s="870"/>
      <c r="CE65" s="870"/>
      <c r="CF65" s="870"/>
      <c r="CG65" s="870"/>
      <c r="CH65" s="870"/>
      <c r="CI65" s="870"/>
      <c r="CJ65" s="870"/>
      <c r="CK65" s="870"/>
      <c r="CL65" s="870"/>
      <c r="CM65" s="870"/>
      <c r="CN65" s="870"/>
      <c r="CO65" s="870"/>
      <c r="CP65" s="870"/>
      <c r="CQ65" s="870"/>
      <c r="CR65" s="870"/>
      <c r="CS65" s="870"/>
      <c r="CT65" s="870"/>
    </row>
    <row r="66" spans="1:98" ht="23.25" customHeight="1">
      <c r="A66" s="843">
        <v>3</v>
      </c>
      <c r="B66" s="843"/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  <c r="AB66" s="870"/>
      <c r="AC66" s="870"/>
      <c r="AD66" s="870"/>
      <c r="AE66" s="870"/>
      <c r="AF66" s="870"/>
      <c r="AG66" s="870"/>
      <c r="AH66" s="870"/>
      <c r="AI66" s="870"/>
      <c r="AJ66" s="870"/>
      <c r="AK66" s="870"/>
      <c r="AL66" s="870"/>
      <c r="AM66" s="870"/>
      <c r="AN66" s="870"/>
      <c r="AO66" s="870"/>
      <c r="AP66" s="870"/>
      <c r="AQ66" s="870"/>
      <c r="AR66" s="870"/>
      <c r="AS66" s="870"/>
      <c r="AT66" s="870"/>
      <c r="AU66" s="870"/>
      <c r="AV66" s="870"/>
      <c r="AW66" s="871"/>
      <c r="AX66" s="871"/>
      <c r="AY66" s="871"/>
      <c r="AZ66" s="871"/>
      <c r="BA66" s="871"/>
      <c r="BB66" s="871"/>
      <c r="BC66" s="871"/>
      <c r="BD66" s="871"/>
      <c r="BE66" s="871"/>
      <c r="BF66" s="871"/>
      <c r="BG66" s="871"/>
      <c r="BH66" s="871"/>
      <c r="BI66" s="870"/>
      <c r="BJ66" s="870"/>
      <c r="BK66" s="870"/>
      <c r="BL66" s="870"/>
      <c r="BM66" s="870"/>
      <c r="BN66" s="870"/>
      <c r="BO66" s="870"/>
      <c r="BP66" s="870"/>
      <c r="BQ66" s="870"/>
      <c r="BR66" s="870"/>
      <c r="BS66" s="870"/>
      <c r="BT66" s="870"/>
      <c r="BU66" s="870"/>
      <c r="BV66" s="870"/>
      <c r="BW66" s="870"/>
      <c r="BX66" s="870"/>
      <c r="BY66" s="870"/>
      <c r="BZ66" s="870"/>
      <c r="CA66" s="870"/>
      <c r="CB66" s="870"/>
      <c r="CC66" s="870"/>
      <c r="CD66" s="870"/>
      <c r="CE66" s="870"/>
      <c r="CF66" s="870"/>
      <c r="CG66" s="870"/>
      <c r="CH66" s="870"/>
      <c r="CI66" s="870"/>
      <c r="CJ66" s="870"/>
      <c r="CK66" s="870"/>
      <c r="CL66" s="870"/>
      <c r="CM66" s="870"/>
      <c r="CN66" s="870"/>
      <c r="CO66" s="870"/>
      <c r="CP66" s="870"/>
      <c r="CQ66" s="870"/>
      <c r="CR66" s="870"/>
      <c r="CS66" s="870"/>
      <c r="CT66" s="870"/>
    </row>
    <row r="67" spans="1:98" ht="23.25" customHeight="1">
      <c r="A67" s="843">
        <v>4</v>
      </c>
      <c r="B67" s="843"/>
      <c r="C67" s="870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0"/>
      <c r="U67" s="870"/>
      <c r="V67" s="870"/>
      <c r="W67" s="870"/>
      <c r="X67" s="870"/>
      <c r="Y67" s="870"/>
      <c r="Z67" s="870"/>
      <c r="AA67" s="870"/>
      <c r="AB67" s="870"/>
      <c r="AC67" s="870"/>
      <c r="AD67" s="870"/>
      <c r="AE67" s="870"/>
      <c r="AF67" s="870"/>
      <c r="AG67" s="870"/>
      <c r="AH67" s="870"/>
      <c r="AI67" s="870"/>
      <c r="AJ67" s="870"/>
      <c r="AK67" s="870"/>
      <c r="AL67" s="870"/>
      <c r="AM67" s="870"/>
      <c r="AN67" s="870"/>
      <c r="AO67" s="870"/>
      <c r="AP67" s="870"/>
      <c r="AQ67" s="870"/>
      <c r="AR67" s="870"/>
      <c r="AS67" s="870"/>
      <c r="AT67" s="870"/>
      <c r="AU67" s="870"/>
      <c r="AV67" s="870"/>
      <c r="AW67" s="871"/>
      <c r="AX67" s="871"/>
      <c r="AY67" s="871"/>
      <c r="AZ67" s="871"/>
      <c r="BA67" s="871"/>
      <c r="BB67" s="871"/>
      <c r="BC67" s="871"/>
      <c r="BD67" s="871"/>
      <c r="BE67" s="871"/>
      <c r="BF67" s="871"/>
      <c r="BG67" s="871"/>
      <c r="BH67" s="871"/>
      <c r="BI67" s="870"/>
      <c r="BJ67" s="870"/>
      <c r="BK67" s="870"/>
      <c r="BL67" s="870"/>
      <c r="BM67" s="870"/>
      <c r="BN67" s="870"/>
      <c r="BO67" s="870"/>
      <c r="BP67" s="870"/>
      <c r="BQ67" s="870"/>
      <c r="BR67" s="870"/>
      <c r="BS67" s="870"/>
      <c r="BT67" s="870"/>
      <c r="BU67" s="870"/>
      <c r="BV67" s="870"/>
      <c r="BW67" s="870"/>
      <c r="BX67" s="870"/>
      <c r="BY67" s="870"/>
      <c r="BZ67" s="870"/>
      <c r="CA67" s="870"/>
      <c r="CB67" s="870"/>
      <c r="CC67" s="870"/>
      <c r="CD67" s="870"/>
      <c r="CE67" s="870"/>
      <c r="CF67" s="870"/>
      <c r="CG67" s="870"/>
      <c r="CH67" s="870"/>
      <c r="CI67" s="870"/>
      <c r="CJ67" s="870"/>
      <c r="CK67" s="870"/>
      <c r="CL67" s="870"/>
      <c r="CM67" s="870"/>
      <c r="CN67" s="870"/>
      <c r="CO67" s="870"/>
      <c r="CP67" s="870"/>
      <c r="CQ67" s="870"/>
      <c r="CR67" s="870"/>
      <c r="CS67" s="870"/>
      <c r="CT67" s="870"/>
    </row>
    <row r="68" spans="1:98">
      <c r="B68" s="526" t="s">
        <v>703</v>
      </c>
      <c r="CT68" s="527" t="s">
        <v>704</v>
      </c>
    </row>
  </sheetData>
  <mergeCells count="281">
    <mergeCell ref="CH67:CT67"/>
    <mergeCell ref="BI64:CG64"/>
    <mergeCell ref="AW64:BH64"/>
    <mergeCell ref="BI66:CG66"/>
    <mergeCell ref="CH66:CT66"/>
    <mergeCell ref="CH65:CT65"/>
    <mergeCell ref="AW67:BH67"/>
    <mergeCell ref="CH64:CT64"/>
    <mergeCell ref="BI65:CG65"/>
    <mergeCell ref="A62:B63"/>
    <mergeCell ref="C62:AC63"/>
    <mergeCell ref="A59:B59"/>
    <mergeCell ref="C59:AA59"/>
    <mergeCell ref="AB59:AJ59"/>
    <mergeCell ref="BI67:CG67"/>
    <mergeCell ref="A67:B67"/>
    <mergeCell ref="C67:AC67"/>
    <mergeCell ref="AD67:AV67"/>
    <mergeCell ref="A64:B64"/>
    <mergeCell ref="C64:AC64"/>
    <mergeCell ref="C65:AC65"/>
    <mergeCell ref="AD65:AV65"/>
    <mergeCell ref="BJ56:BX56"/>
    <mergeCell ref="A66:B66"/>
    <mergeCell ref="C66:AC66"/>
    <mergeCell ref="AD66:AV66"/>
    <mergeCell ref="AW66:BH66"/>
    <mergeCell ref="A58:B58"/>
    <mergeCell ref="C58:AA58"/>
    <mergeCell ref="AB58:AJ58"/>
    <mergeCell ref="A61:CT61"/>
    <mergeCell ref="AD64:AV64"/>
    <mergeCell ref="A53:B53"/>
    <mergeCell ref="C53:AA53"/>
    <mergeCell ref="A55:B55"/>
    <mergeCell ref="C55:AA55"/>
    <mergeCell ref="A54:B54"/>
    <mergeCell ref="C54:AA54"/>
    <mergeCell ref="AW65:BH65"/>
    <mergeCell ref="A65:B65"/>
    <mergeCell ref="BJ59:BX59"/>
    <mergeCell ref="BY59:CT59"/>
    <mergeCell ref="AW62:BH63"/>
    <mergeCell ref="AX59:BI59"/>
    <mergeCell ref="BI62:CG63"/>
    <mergeCell ref="AK59:AW59"/>
    <mergeCell ref="CH62:CT63"/>
    <mergeCell ref="AD62:AV63"/>
    <mergeCell ref="BY53:CT53"/>
    <mergeCell ref="BY54:CT54"/>
    <mergeCell ref="AX53:BI53"/>
    <mergeCell ref="BJ53:BX53"/>
    <mergeCell ref="BY55:CT55"/>
    <mergeCell ref="AX54:BI54"/>
    <mergeCell ref="BY56:CT56"/>
    <mergeCell ref="BJ58:BX58"/>
    <mergeCell ref="BY58:CT58"/>
    <mergeCell ref="AB57:AJ57"/>
    <mergeCell ref="AK56:AW56"/>
    <mergeCell ref="AX55:BI55"/>
    <mergeCell ref="BJ55:BX55"/>
    <mergeCell ref="AB55:AJ55"/>
    <mergeCell ref="AK55:AW55"/>
    <mergeCell ref="BY57:CT57"/>
    <mergeCell ref="BY51:CT52"/>
    <mergeCell ref="BQ48:CE48"/>
    <mergeCell ref="CF48:CT48"/>
    <mergeCell ref="A50:CT50"/>
    <mergeCell ref="A51:B52"/>
    <mergeCell ref="C48:U48"/>
    <mergeCell ref="BJ51:BX52"/>
    <mergeCell ref="AX51:BI52"/>
    <mergeCell ref="AH48:AO48"/>
    <mergeCell ref="V48:AG48"/>
    <mergeCell ref="A56:B56"/>
    <mergeCell ref="AB53:AJ53"/>
    <mergeCell ref="AK58:AW58"/>
    <mergeCell ref="BJ54:BX54"/>
    <mergeCell ref="AX58:BI58"/>
    <mergeCell ref="A57:B57"/>
    <mergeCell ref="C57:AA57"/>
    <mergeCell ref="AK53:AW53"/>
    <mergeCell ref="AB54:AJ54"/>
    <mergeCell ref="AK54:AW54"/>
    <mergeCell ref="BJ48:BP48"/>
    <mergeCell ref="BJ57:BX57"/>
    <mergeCell ref="C56:AA56"/>
    <mergeCell ref="AB56:AJ56"/>
    <mergeCell ref="AX56:BI56"/>
    <mergeCell ref="AK57:AW57"/>
    <mergeCell ref="AX57:BI57"/>
    <mergeCell ref="C51:AA52"/>
    <mergeCell ref="AB51:AJ52"/>
    <mergeCell ref="AK51:AW52"/>
    <mergeCell ref="BA48:BI48"/>
    <mergeCell ref="AP48:AZ48"/>
    <mergeCell ref="A48:B48"/>
    <mergeCell ref="A46:B46"/>
    <mergeCell ref="C46:U46"/>
    <mergeCell ref="V46:AG46"/>
    <mergeCell ref="AH46:AO46"/>
    <mergeCell ref="BQ47:CE47"/>
    <mergeCell ref="AP47:AZ47"/>
    <mergeCell ref="BA47:BI47"/>
    <mergeCell ref="A47:B47"/>
    <mergeCell ref="C47:U47"/>
    <mergeCell ref="V47:AG47"/>
    <mergeCell ref="AH47:AO47"/>
    <mergeCell ref="BJ47:BP47"/>
    <mergeCell ref="CF47:CT47"/>
    <mergeCell ref="AP45:AZ45"/>
    <mergeCell ref="BA45:BI45"/>
    <mergeCell ref="V45:AG45"/>
    <mergeCell ref="AH45:AO45"/>
    <mergeCell ref="BJ45:BP45"/>
    <mergeCell ref="BQ45:CE45"/>
    <mergeCell ref="AP46:AZ46"/>
    <mergeCell ref="CF46:CT46"/>
    <mergeCell ref="BJ46:BP46"/>
    <mergeCell ref="A44:B44"/>
    <mergeCell ref="C44:U44"/>
    <mergeCell ref="V44:AG44"/>
    <mergeCell ref="BJ44:BP44"/>
    <mergeCell ref="BQ46:CE46"/>
    <mergeCell ref="CF45:CT45"/>
    <mergeCell ref="A45:B45"/>
    <mergeCell ref="C45:U45"/>
    <mergeCell ref="BA46:BI46"/>
    <mergeCell ref="AH42:AO42"/>
    <mergeCell ref="AP43:AZ43"/>
    <mergeCell ref="BQ43:CE43"/>
    <mergeCell ref="BA43:BI43"/>
    <mergeCell ref="BQ42:CE42"/>
    <mergeCell ref="BJ42:BP42"/>
    <mergeCell ref="AP42:AZ42"/>
    <mergeCell ref="BA42:BI42"/>
    <mergeCell ref="A42:B42"/>
    <mergeCell ref="C42:U42"/>
    <mergeCell ref="BJ43:BP43"/>
    <mergeCell ref="BJ40:BP41"/>
    <mergeCell ref="AP40:AZ41"/>
    <mergeCell ref="A43:B43"/>
    <mergeCell ref="AH43:AO43"/>
    <mergeCell ref="C43:U43"/>
    <mergeCell ref="V43:AG43"/>
    <mergeCell ref="V42:AG42"/>
    <mergeCell ref="CF44:CT44"/>
    <mergeCell ref="BA44:BI44"/>
    <mergeCell ref="AH44:AO44"/>
    <mergeCell ref="BQ44:CE44"/>
    <mergeCell ref="AP44:AZ44"/>
    <mergeCell ref="A37:B37"/>
    <mergeCell ref="C37:AG37"/>
    <mergeCell ref="A38:AG38"/>
    <mergeCell ref="AH38:AZ38"/>
    <mergeCell ref="AH37:AZ37"/>
    <mergeCell ref="CF42:CT42"/>
    <mergeCell ref="CF43:CT43"/>
    <mergeCell ref="BA36:BW36"/>
    <mergeCell ref="BA40:BI41"/>
    <mergeCell ref="A39:CT39"/>
    <mergeCell ref="A40:B41"/>
    <mergeCell ref="C40:U41"/>
    <mergeCell ref="V40:AG41"/>
    <mergeCell ref="A36:B36"/>
    <mergeCell ref="AH40:AO41"/>
    <mergeCell ref="BA38:BW38"/>
    <mergeCell ref="BX38:CB38"/>
    <mergeCell ref="CC38:CT38"/>
    <mergeCell ref="BX36:CT36"/>
    <mergeCell ref="BA37:BW37"/>
    <mergeCell ref="BX37:CT37"/>
    <mergeCell ref="A35:B35"/>
    <mergeCell ref="C35:AG35"/>
    <mergeCell ref="AH35:AZ35"/>
    <mergeCell ref="C36:AG36"/>
    <mergeCell ref="AH36:AZ36"/>
    <mergeCell ref="BX35:CT35"/>
    <mergeCell ref="BA35:BW35"/>
    <mergeCell ref="BQ40:CE41"/>
    <mergeCell ref="CF40:CT41"/>
    <mergeCell ref="A28:B28"/>
    <mergeCell ref="C28:U28"/>
    <mergeCell ref="AH33:AZ34"/>
    <mergeCell ref="CC31:CT31"/>
    <mergeCell ref="BA33:BW34"/>
    <mergeCell ref="BX33:CT34"/>
    <mergeCell ref="CC30:CT30"/>
    <mergeCell ref="A33:B34"/>
    <mergeCell ref="BA30:BL30"/>
    <mergeCell ref="AP30:AZ30"/>
    <mergeCell ref="BM31:CB31"/>
    <mergeCell ref="A31:B31"/>
    <mergeCell ref="C31:U31"/>
    <mergeCell ref="A30:B30"/>
    <mergeCell ref="C33:AG34"/>
    <mergeCell ref="V30:AC30"/>
    <mergeCell ref="V31:AC31"/>
    <mergeCell ref="AD31:AO31"/>
    <mergeCell ref="C30:U30"/>
    <mergeCell ref="A32:CT32"/>
    <mergeCell ref="AD30:AO30"/>
    <mergeCell ref="BM30:CB30"/>
    <mergeCell ref="AP31:AZ31"/>
    <mergeCell ref="BA31:BL31"/>
    <mergeCell ref="A29:B29"/>
    <mergeCell ref="BA29:BL29"/>
    <mergeCell ref="AP28:AZ28"/>
    <mergeCell ref="BA28:BL28"/>
    <mergeCell ref="AP27:AZ27"/>
    <mergeCell ref="A26:B26"/>
    <mergeCell ref="C26:U26"/>
    <mergeCell ref="V26:AC26"/>
    <mergeCell ref="AD26:AO26"/>
    <mergeCell ref="A27:B27"/>
    <mergeCell ref="C27:U27"/>
    <mergeCell ref="V27:AC27"/>
    <mergeCell ref="AD27:AO27"/>
    <mergeCell ref="AP29:AZ29"/>
    <mergeCell ref="AD29:AO29"/>
    <mergeCell ref="AP26:AZ26"/>
    <mergeCell ref="V28:AC28"/>
    <mergeCell ref="C29:U29"/>
    <mergeCell ref="V29:AC29"/>
    <mergeCell ref="BA26:BL26"/>
    <mergeCell ref="A21:CT21"/>
    <mergeCell ref="CC28:CT28"/>
    <mergeCell ref="CC29:CT29"/>
    <mergeCell ref="BM27:CB27"/>
    <mergeCell ref="CC27:CT27"/>
    <mergeCell ref="AD28:AO28"/>
    <mergeCell ref="C25:U25"/>
    <mergeCell ref="V25:AC25"/>
    <mergeCell ref="BM29:CB29"/>
    <mergeCell ref="A19:E19"/>
    <mergeCell ref="F19:AG19"/>
    <mergeCell ref="CC9:CT9"/>
    <mergeCell ref="BL17:CT17"/>
    <mergeCell ref="BL18:CT18"/>
    <mergeCell ref="BM28:CB28"/>
    <mergeCell ref="BM23:CT23"/>
    <mergeCell ref="BA27:BL27"/>
    <mergeCell ref="BM26:CB26"/>
    <mergeCell ref="CC26:CT26"/>
    <mergeCell ref="A23:B24"/>
    <mergeCell ref="AD23:AO24"/>
    <mergeCell ref="C24:U24"/>
    <mergeCell ref="BA23:BL24"/>
    <mergeCell ref="C23:AC23"/>
    <mergeCell ref="F17:AG17"/>
    <mergeCell ref="A18:AG18"/>
    <mergeCell ref="AH18:BK18"/>
    <mergeCell ref="A22:CT22"/>
    <mergeCell ref="A20:AG20"/>
    <mergeCell ref="A25:B25"/>
    <mergeCell ref="BM25:CB25"/>
    <mergeCell ref="CC25:CT25"/>
    <mergeCell ref="BM24:CB24"/>
    <mergeCell ref="CC24:CT24"/>
    <mergeCell ref="AP25:AZ25"/>
    <mergeCell ref="BA25:BL25"/>
    <mergeCell ref="AD25:AO25"/>
    <mergeCell ref="AP23:AZ24"/>
    <mergeCell ref="V24:AC24"/>
    <mergeCell ref="BY9:CA9"/>
    <mergeCell ref="BY11:CA11"/>
    <mergeCell ref="BQ2:CO2"/>
    <mergeCell ref="Z7:AM7"/>
    <mergeCell ref="BY7:CA7"/>
    <mergeCell ref="CC7:CT7"/>
    <mergeCell ref="AE2:AG2"/>
    <mergeCell ref="AH2:AJ2"/>
    <mergeCell ref="AK2:AM2"/>
    <mergeCell ref="A5:CT5"/>
    <mergeCell ref="A15:CT15"/>
    <mergeCell ref="AH17:AL17"/>
    <mergeCell ref="CC11:CT11"/>
    <mergeCell ref="AM17:BK17"/>
    <mergeCell ref="A17:E17"/>
    <mergeCell ref="BT11:BW11"/>
    <mergeCell ref="A14:CT14"/>
  </mergeCells>
  <phoneticPr fontId="65" type="noConversion"/>
  <pageMargins left="0.23" right="0.28999999999999998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IΣΟΛ.11</vt:lpstr>
      <vt:lpstr>ταμειακές</vt:lpstr>
      <vt:lpstr>αριθμοδεικτες</vt:lpstr>
      <vt:lpstr>ΣΥΝΔ.ΛΟΓ.33-53</vt:lpstr>
      <vt:lpstr>ΕΚΜΕΤ.</vt:lpstr>
      <vt:lpstr>Φύλλο1</vt:lpstr>
      <vt:lpstr>ΔΗΛ.ΦΕ1</vt:lpstr>
      <vt:lpstr>ΔΗΛ.ΦΕ2</vt:lpstr>
      <vt:lpstr>ΔΗΛ.ΦΕ3</vt:lpstr>
      <vt:lpstr>ΑΝΑΛ.ΔΠΑΝ.ΑΦΟΡΛ.ΕΣΟΔ.</vt:lpstr>
      <vt:lpstr>IΣΟΛ.11!Print_Area</vt:lpstr>
      <vt:lpstr>ταμειακές!Print_Area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EMMANOΥΗΛ ΤΖΩΡΤΖΑΚΗΣ</dc:creator>
  <cp:lastModifiedBy>user</cp:lastModifiedBy>
  <cp:lastPrinted>2013-05-27T10:15:44Z</cp:lastPrinted>
  <dcterms:created xsi:type="dcterms:W3CDTF">2006-02-27T13:17:21Z</dcterms:created>
  <dcterms:modified xsi:type="dcterms:W3CDTF">2013-05-31T11:30:49Z</dcterms:modified>
</cp:coreProperties>
</file>